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compras\DANIELA\ORÇAMENTOS\ORÇAMENTOS - 2026\57-2026 - Reforma Escola Flavio Ciaco\"/>
    </mc:Choice>
  </mc:AlternateContent>
  <xr:revisionPtr revIDLastSave="0" documentId="13_ncr:1_{3CD4D0A9-899F-42B8-863C-7640D7F498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çamento" sheetId="11" r:id="rId1"/>
    <sheet name="Cronograma Físico Financeiro" sheetId="12" r:id="rId2"/>
  </sheets>
  <definedNames>
    <definedName name="_xlnm.Print_Area" localSheetId="1">'Cronograma Físico Financeiro'!$B$2:$O$28</definedName>
    <definedName name="_xlnm.Print_Area" localSheetId="0">Orçamento!$B$2:$M$45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1" l="1"/>
  <c r="M15" i="11" s="1"/>
  <c r="L39" i="11"/>
  <c r="M39" i="11" s="1"/>
  <c r="L38" i="11"/>
  <c r="M38" i="11" s="1"/>
  <c r="L34" i="11"/>
  <c r="M34" i="11" s="1"/>
  <c r="L35" i="11"/>
  <c r="M35" i="11" s="1"/>
  <c r="L33" i="11"/>
  <c r="M33" i="11" s="1"/>
  <c r="L29" i="11"/>
  <c r="M29" i="11" s="1"/>
  <c r="L24" i="11"/>
  <c r="L25" i="11"/>
  <c r="L26" i="11"/>
  <c r="M26" i="11" s="1"/>
  <c r="L23" i="11"/>
  <c r="M23" i="11" s="1"/>
  <c r="L19" i="11"/>
  <c r="L20" i="11"/>
  <c r="L18" i="11"/>
  <c r="L30" i="11"/>
  <c r="M30" i="11" s="1"/>
  <c r="M24" i="11"/>
  <c r="M25" i="11"/>
  <c r="M18" i="11"/>
  <c r="L14" i="11"/>
  <c r="M14" i="11" s="1"/>
  <c r="M20" i="11" l="1"/>
  <c r="M19" i="11"/>
  <c r="E23" i="12" l="1"/>
  <c r="E21" i="12"/>
  <c r="E19" i="12"/>
  <c r="E17" i="12"/>
  <c r="F20" i="12"/>
  <c r="F22" i="12"/>
  <c r="L36" i="11" l="1"/>
  <c r="L27" i="11"/>
  <c r="F24" i="12"/>
  <c r="E15" i="12"/>
  <c r="E13" i="12"/>
  <c r="M36" i="11" l="1"/>
  <c r="F21" i="12" s="1"/>
  <c r="M27" i="11"/>
  <c r="F17" i="12" s="1"/>
  <c r="I15" i="11"/>
  <c r="I14" i="11"/>
  <c r="F18" i="12"/>
  <c r="F16" i="12"/>
  <c r="F14" i="12"/>
  <c r="C7" i="12"/>
  <c r="C8" i="12"/>
  <c r="C6" i="12"/>
  <c r="C5" i="12"/>
  <c r="H21" i="12" l="1"/>
  <c r="J21" i="12"/>
  <c r="O21" i="12"/>
  <c r="M21" i="12"/>
  <c r="K21" i="12"/>
  <c r="L21" i="12"/>
  <c r="N21" i="12"/>
  <c r="I21" i="12"/>
  <c r="G21" i="12"/>
  <c r="M16" i="11"/>
  <c r="L16" i="11"/>
  <c r="L40" i="11"/>
  <c r="L21" i="11" l="1"/>
  <c r="L31" i="11"/>
  <c r="M31" i="11"/>
  <c r="F19" i="12" s="1"/>
  <c r="F13" i="12"/>
  <c r="M21" i="11"/>
  <c r="M40" i="11" l="1"/>
  <c r="F23" i="12" s="1"/>
  <c r="L43" i="11"/>
  <c r="O19" i="12"/>
  <c r="H19" i="12"/>
  <c r="L19" i="12"/>
  <c r="I19" i="12"/>
  <c r="M19" i="12"/>
  <c r="J19" i="12"/>
  <c r="N19" i="12"/>
  <c r="G19" i="12"/>
  <c r="K19" i="12"/>
  <c r="K13" i="12"/>
  <c r="J13" i="12"/>
  <c r="K17" i="12"/>
  <c r="J17" i="12"/>
  <c r="M13" i="12"/>
  <c r="L13" i="12"/>
  <c r="M17" i="12"/>
  <c r="L17" i="12"/>
  <c r="N17" i="12"/>
  <c r="I17" i="12"/>
  <c r="H17" i="12"/>
  <c r="O17" i="12"/>
  <c r="G17" i="12"/>
  <c r="H13" i="12"/>
  <c r="G13" i="12"/>
  <c r="I13" i="12"/>
  <c r="N13" i="12"/>
  <c r="O13" i="12"/>
  <c r="K23" i="12" l="1"/>
  <c r="M23" i="12"/>
  <c r="O23" i="12"/>
  <c r="N23" i="12"/>
  <c r="H23" i="12"/>
  <c r="G23" i="12"/>
  <c r="I23" i="12"/>
  <c r="J23" i="12"/>
  <c r="L23" i="12"/>
  <c r="M43" i="11"/>
  <c r="F15" i="12"/>
  <c r="F26" i="12" s="1"/>
  <c r="I15" i="12" l="1"/>
  <c r="I25" i="12" s="1"/>
  <c r="M15" i="12"/>
  <c r="M25" i="12" s="1"/>
  <c r="L15" i="12"/>
  <c r="L25" i="12" s="1"/>
  <c r="J15" i="12"/>
  <c r="J25" i="12" s="1"/>
  <c r="K15" i="12"/>
  <c r="K25" i="12" s="1"/>
  <c r="G15" i="12"/>
  <c r="H15" i="12"/>
  <c r="H25" i="12" s="1"/>
  <c r="N15" i="12"/>
  <c r="N25" i="12" s="1"/>
  <c r="O15" i="12"/>
  <c r="O25" i="12" s="1"/>
  <c r="G25" i="12" l="1"/>
  <c r="G26" i="12" s="1"/>
  <c r="H26" i="12" s="1"/>
  <c r="I26" i="12" s="1"/>
  <c r="J26" i="12" s="1"/>
  <c r="K26" i="12" s="1"/>
  <c r="L26" i="12" s="1"/>
  <c r="M26" i="12" s="1"/>
  <c r="N26" i="12" s="1"/>
  <c r="O26" i="12" s="1"/>
</calcChain>
</file>

<file path=xl/sharedStrings.xml><?xml version="1.0" encoding="utf-8"?>
<sst xmlns="http://schemas.openxmlformats.org/spreadsheetml/2006/main" count="105" uniqueCount="72">
  <si>
    <t>UN</t>
  </si>
  <si>
    <t>M2</t>
  </si>
  <si>
    <t>M</t>
  </si>
  <si>
    <t>M3</t>
  </si>
  <si>
    <t>CJ</t>
  </si>
  <si>
    <t>UNMES</t>
  </si>
  <si>
    <t>Locação de container tipo depósito - área mínima de 13,80 m²</t>
  </si>
  <si>
    <t>Placa de identificação para obra</t>
  </si>
  <si>
    <t>KG</t>
  </si>
  <si>
    <t>Remoção de entulho de obra com caçamba metálica - material volumoso e misturado por alvenaria, terra, madeira, papel, plástico e metal</t>
  </si>
  <si>
    <t>Limpeza final da obra</t>
  </si>
  <si>
    <t>Vídeo porteiro eletrônico colorido, com um interfone</t>
  </si>
  <si>
    <t>QUANTIDADE</t>
  </si>
  <si>
    <t>DESCRIÇÃO</t>
  </si>
  <si>
    <t>UNIDADE</t>
  </si>
  <si>
    <t>MATERIAL</t>
  </si>
  <si>
    <t>MÃO DE OBRA</t>
  </si>
  <si>
    <t>ITEM</t>
  </si>
  <si>
    <t>1.2</t>
  </si>
  <si>
    <t>SUBTOTAL</t>
  </si>
  <si>
    <t>SERVIÇOS COMPLEMENTARES</t>
  </si>
  <si>
    <t>OBRA</t>
  </si>
  <si>
    <t>BOLETIM</t>
  </si>
  <si>
    <t>São Carlos</t>
  </si>
  <si>
    <t>BDI ADOTADO</t>
  </si>
  <si>
    <t>MUNICIPIO</t>
  </si>
  <si>
    <t>ENDEREÇO</t>
  </si>
  <si>
    <t>TELHAMENTO COM TELHA METÁLICA TERMOACÚSTICA E = 30 MM, COM ATÉ 2 ÁGUAS, INCLUSO IÇAMENTO. AF_07/2019</t>
  </si>
  <si>
    <t>CALHA EM CHAPA DE AÇO GALVANIZADO NÚMERO 24, DESENVOLVIMENTO DE 33 CM, INCLUSO TRANSPORTE VERTICAL. AF_07/2019</t>
  </si>
  <si>
    <t>EXECUÇÃO DE PASSEIO EM PISO INTERTRAVADO, COM BLOCO RETANGULAR COR NATURAL DE 20 X 10 CM, ESPESSURA 6 CM. AF_10/2022</t>
  </si>
  <si>
    <t>PINTURA DE PISO COM TINTA ACRÍLICA, APLICAÇÃO MANUAL, 2 DEMÃOS, INCLUSO FUNDO PREPARADOR. AF_05/2021</t>
  </si>
  <si>
    <t>PINTURA DE SÍMBOLOS E TEXTOS COM TINTA ACRÍLICA, DEMARCAÇÃO COM FITA ADESIVA E APLICAÇÃO COM ROLO. AF_05/2021</t>
  </si>
  <si>
    <t>ASSENTAMENTO DE GUIA (MEIO-FIO) EM TRECHO RETO, CONFECCIONADA EM CONCRETO PRÉ-FABRICADO, DIMENSÕES 39X6,5X6,5X19 CM (COMPRIMENTO X BASE INFERIOR X BASE SUPERIOR X ALTURA), PARA DELIMITAÇÃO DE JARDINS, PRAÇAS OU PASSEIOS. AF_01/2024</t>
  </si>
  <si>
    <t>LIMPEZA MECANIZADA DE CAMADA VEGETAL, VEGETAÇÃO E PEQUENAS ÁRVORES (DIÂMETRO DE TRONCO MENOR QUE 0,20 M), COM TRATOR DE ESTEIRAS. AF_03/2024</t>
  </si>
  <si>
    <t>Selante elástico monocomponente a base de poliuretano (PU) para juntas de dilatação</t>
  </si>
  <si>
    <t>,</t>
  </si>
  <si>
    <t>4.1</t>
  </si>
  <si>
    <t>2.1</t>
  </si>
  <si>
    <t>3.1</t>
  </si>
  <si>
    <t>3.2</t>
  </si>
  <si>
    <t>3.3</t>
  </si>
  <si>
    <t>3.4</t>
  </si>
  <si>
    <t>Serviço</t>
  </si>
  <si>
    <t>Total c/ BDI</t>
  </si>
  <si>
    <t>TOTAL</t>
  </si>
  <si>
    <t>SUB TOTAL SEMANAL</t>
  </si>
  <si>
    <t>TOTAL ACUMULADO</t>
  </si>
  <si>
    <t>PLANILHA ORÇAMENTARIA</t>
  </si>
  <si>
    <t>CRONOGRAMA FÍSICO-FINANCEIRO</t>
  </si>
  <si>
    <t>SEMANAL</t>
  </si>
  <si>
    <t>CUSTO UNITÁRIO</t>
  </si>
  <si>
    <t>CUSTO</t>
  </si>
  <si>
    <t>PREÇO COM BDI</t>
  </si>
  <si>
    <t>SERVIÇOS PRELIMINARES</t>
  </si>
  <si>
    <t>FECHADURA DE EMBUTIR COM CILINDRO, EXTERNA, COMPLETA, ACABAMENTO PADRÃO MÉDIO, INCLUSO EXECUÇÃO DE FURO - FORNECIMENTO E INSTALAÇÃO. AF_10/2025</t>
  </si>
  <si>
    <t>PORTA DE FERRO, DE ABRIR, TIPO GRADE COM CHAPA, COM GUARNIÇÕES. AF_10/2025</t>
  </si>
  <si>
    <t>FABRICAÇÃO E INSTALAÇÃO DE TESOURA (INTEIRA OU MEIA) EM AÇO, VÃOS MAIORES OU IGUAIS A 3,0 M E MENORES QUE 6,0 M, INCLUSO IÇAMENTO, EXCLUSIVE PINTURA. AF_10/2025</t>
  </si>
  <si>
    <t>CDHU 200 E SINAPI 01/2026</t>
  </si>
  <si>
    <t>4.2</t>
  </si>
  <si>
    <t>5.1</t>
  </si>
  <si>
    <t>5.2</t>
  </si>
  <si>
    <t>5.3</t>
  </si>
  <si>
    <t>1.1</t>
  </si>
  <si>
    <t>6.1</t>
  </si>
  <si>
    <t>Reforma CEMEI Flavio Aparecido Ciaco</t>
  </si>
  <si>
    <t>Av. Regit Arab nº 1434 - bairro Cidade Aracy</t>
  </si>
  <si>
    <t>PINTURA RECREATIVA</t>
  </si>
  <si>
    <t>GRADE E PORTÃO DE ENTRADA</t>
  </si>
  <si>
    <t>EXECUÇÃO DE PISO INTERTRAVADO CALÇADA EXTERNA</t>
  </si>
  <si>
    <t>COBERTURA DE ÁREA DE RECREAÇÃO</t>
  </si>
  <si>
    <t>0</t>
  </si>
  <si>
    <t>Timbre/nome da empresa- CNPJ - data de envio - data de validade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</si>
</sst>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#,##0.00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0"/>
      <color rgb="FFFF000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22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theme="0"/>
      <name val="Segoe UI"/>
      <family val="2"/>
    </font>
    <font>
      <b/>
      <sz val="11"/>
      <color theme="0"/>
      <name val="Segoe UI"/>
      <family val="2"/>
    </font>
    <font>
      <sz val="11"/>
      <color indexed="8"/>
      <name val="Segoe UI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  <font>
      <b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9" fontId="19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8" fillId="2" borderId="1" xfId="6" applyFont="1" applyFill="1" applyBorder="1" applyAlignment="1">
      <alignment horizontal="center" vertical="center"/>
    </xf>
    <xf numFmtId="165" fontId="8" fillId="2" borderId="1" xfId="6" applyNumberFormat="1" applyFont="1" applyFill="1" applyBorder="1" applyAlignment="1">
      <alignment horizontal="center" vertical="center"/>
    </xf>
    <xf numFmtId="165" fontId="8" fillId="2" borderId="1" xfId="6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2" borderId="1" xfId="6" applyFont="1" applyFill="1" applyBorder="1" applyAlignment="1">
      <alignment horizontal="left" vertical="center"/>
    </xf>
    <xf numFmtId="165" fontId="4" fillId="2" borderId="1" xfId="6" applyNumberFormat="1" applyFont="1" applyFill="1" applyBorder="1" applyAlignment="1">
      <alignment horizontal="center" vertical="center"/>
    </xf>
    <xf numFmtId="165" fontId="4" fillId="2" borderId="1" xfId="6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left" vertical="center" wrapText="1" shrinkToFit="1"/>
    </xf>
    <xf numFmtId="0" fontId="10" fillId="0" borderId="1" xfId="6" applyFont="1" applyBorder="1" applyAlignment="1">
      <alignment horizontal="center" vertical="center" wrapText="1" shrinkToFit="1"/>
    </xf>
    <xf numFmtId="44" fontId="10" fillId="0" borderId="1" xfId="6" applyNumberFormat="1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12" fillId="3" borderId="0" xfId="0" applyFont="1" applyFill="1"/>
    <xf numFmtId="0" fontId="4" fillId="2" borderId="1" xfId="6" applyFont="1" applyFill="1" applyBorder="1" applyAlignment="1">
      <alignment horizontal="center" vertical="center"/>
    </xf>
    <xf numFmtId="166" fontId="4" fillId="2" borderId="9" xfId="6" applyNumberFormat="1" applyFont="1" applyFill="1" applyBorder="1" applyAlignment="1">
      <alignment horizontal="center" vertical="center"/>
    </xf>
    <xf numFmtId="166" fontId="8" fillId="2" borderId="9" xfId="6" applyNumberFormat="1" applyFont="1" applyFill="1" applyBorder="1" applyAlignment="1">
      <alignment horizontal="center" vertical="center"/>
    </xf>
    <xf numFmtId="44" fontId="4" fillId="0" borderId="9" xfId="6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/>
    <xf numFmtId="44" fontId="5" fillId="2" borderId="9" xfId="6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6" fillId="6" borderId="0" xfId="0" applyFont="1" applyFill="1"/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 shrinkToFit="1"/>
    </xf>
    <xf numFmtId="0" fontId="7" fillId="6" borderId="1" xfId="6" applyFont="1" applyFill="1" applyBorder="1" applyAlignment="1">
      <alignment horizontal="center" vertical="center" wrapText="1" shrinkToFit="1"/>
    </xf>
    <xf numFmtId="44" fontId="7" fillId="6" borderId="1" xfId="6" applyNumberFormat="1" applyFont="1" applyFill="1" applyBorder="1" applyAlignment="1">
      <alignment horizontal="center" vertical="center" wrapText="1"/>
    </xf>
    <xf numFmtId="44" fontId="7" fillId="6" borderId="9" xfId="6" applyNumberFormat="1" applyFont="1" applyFill="1" applyBorder="1" applyAlignment="1">
      <alignment horizontal="center" vertical="center" wrapText="1"/>
    </xf>
    <xf numFmtId="0" fontId="5" fillId="0" borderId="16" xfId="6" applyFont="1" applyBorder="1" applyAlignment="1">
      <alignment horizontal="right" vertical="center"/>
    </xf>
    <xf numFmtId="0" fontId="5" fillId="0" borderId="19" xfId="6" applyFont="1" applyBorder="1" applyAlignment="1">
      <alignment horizontal="right" vertical="center" wrapText="1"/>
    </xf>
    <xf numFmtId="0" fontId="5" fillId="0" borderId="19" xfId="6" applyFont="1" applyBorder="1" applyAlignment="1">
      <alignment horizontal="right" vertical="center"/>
    </xf>
    <xf numFmtId="44" fontId="8" fillId="3" borderId="1" xfId="6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4" fillId="3" borderId="23" xfId="6" applyFont="1" applyFill="1" applyBorder="1" applyAlignment="1">
      <alignment horizontal="center" vertical="center"/>
    </xf>
    <xf numFmtId="0" fontId="4" fillId="3" borderId="23" xfId="6" applyFont="1" applyFill="1" applyBorder="1" applyAlignment="1">
      <alignment horizontal="left" vertical="center"/>
    </xf>
    <xf numFmtId="9" fontId="20" fillId="3" borderId="1" xfId="7" applyFont="1" applyFill="1" applyBorder="1" applyAlignment="1">
      <alignment horizontal="center" vertical="center"/>
    </xf>
    <xf numFmtId="9" fontId="20" fillId="3" borderId="1" xfId="6" applyNumberFormat="1" applyFont="1" applyFill="1" applyBorder="1" applyAlignment="1">
      <alignment horizontal="center" vertical="center"/>
    </xf>
    <xf numFmtId="0" fontId="4" fillId="2" borderId="9" xfId="6" applyFont="1" applyFill="1" applyBorder="1" applyAlignment="1">
      <alignment horizontal="center" vertical="center"/>
    </xf>
    <xf numFmtId="44" fontId="8" fillId="3" borderId="9" xfId="6" applyNumberFormat="1" applyFont="1" applyFill="1" applyBorder="1" applyAlignment="1">
      <alignment horizontal="center" vertical="center"/>
    </xf>
    <xf numFmtId="9" fontId="20" fillId="3" borderId="9" xfId="6" applyNumberFormat="1" applyFont="1" applyFill="1" applyBorder="1" applyAlignment="1">
      <alignment horizontal="center" vertical="center"/>
    </xf>
    <xf numFmtId="44" fontId="21" fillId="0" borderId="1" xfId="6" applyNumberFormat="1" applyFont="1" applyBorder="1" applyAlignment="1">
      <alignment horizontal="center" vertical="center" wrapText="1" shrinkToFit="1"/>
    </xf>
    <xf numFmtId="44" fontId="21" fillId="0" borderId="1" xfId="6" applyNumberFormat="1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 shrinkToFit="1"/>
    </xf>
    <xf numFmtId="0" fontId="10" fillId="0" borderId="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10" fillId="0" borderId="1" xfId="6" applyFont="1" applyBorder="1" applyAlignment="1" applyProtection="1">
      <alignment horizontal="center" vertical="center" wrapText="1"/>
    </xf>
    <xf numFmtId="0" fontId="16" fillId="0" borderId="11" xfId="6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7" fillId="0" borderId="0" xfId="6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6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5" borderId="4" xfId="6" applyFont="1" applyFill="1" applyBorder="1" applyAlignment="1">
      <alignment horizontal="right" vertical="center" wrapText="1"/>
    </xf>
    <xf numFmtId="0" fontId="5" fillId="5" borderId="0" xfId="6" applyFont="1" applyFill="1" applyAlignment="1">
      <alignment horizontal="right" vertical="center" wrapText="1"/>
    </xf>
    <xf numFmtId="0" fontId="5" fillId="5" borderId="2" xfId="6" applyFont="1" applyFill="1" applyBorder="1" applyAlignment="1">
      <alignment horizontal="right" vertical="center" wrapText="1"/>
    </xf>
    <xf numFmtId="0" fontId="7" fillId="0" borderId="0" xfId="6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9" xfId="6" applyFont="1" applyBorder="1" applyAlignment="1">
      <alignment horizontal="right" vertical="center" wrapText="1"/>
    </xf>
    <xf numFmtId="0" fontId="5" fillId="0" borderId="20" xfId="6" applyFont="1" applyBorder="1" applyAlignment="1">
      <alignment horizontal="right" vertical="center" wrapText="1"/>
    </xf>
    <xf numFmtId="0" fontId="4" fillId="0" borderId="20" xfId="6" applyFont="1" applyBorder="1" applyAlignment="1">
      <alignment horizontal="left" vertical="center" wrapText="1"/>
    </xf>
    <xf numFmtId="0" fontId="4" fillId="0" borderId="21" xfId="6" applyFont="1" applyBorder="1" applyAlignment="1">
      <alignment horizontal="left" vertical="center" wrapText="1"/>
    </xf>
    <xf numFmtId="0" fontId="5" fillId="0" borderId="19" xfId="6" applyFont="1" applyBorder="1" applyAlignment="1">
      <alignment horizontal="right" vertical="center"/>
    </xf>
    <xf numFmtId="0" fontId="5" fillId="0" borderId="20" xfId="6" applyFont="1" applyBorder="1" applyAlignment="1">
      <alignment horizontal="right" vertical="center"/>
    </xf>
    <xf numFmtId="0" fontId="4" fillId="0" borderId="20" xfId="6" applyFont="1" applyBorder="1" applyAlignment="1">
      <alignment horizontal="left" vertical="center"/>
    </xf>
    <xf numFmtId="0" fontId="4" fillId="0" borderId="21" xfId="6" applyFont="1" applyBorder="1" applyAlignment="1">
      <alignment horizontal="left" vertical="center"/>
    </xf>
    <xf numFmtId="10" fontId="4" fillId="7" borderId="20" xfId="6" applyNumberFormat="1" applyFont="1" applyFill="1" applyBorder="1" applyAlignment="1">
      <alignment horizontal="left" vertical="center"/>
    </xf>
    <xf numFmtId="0" fontId="4" fillId="7" borderId="20" xfId="6" applyFont="1" applyFill="1" applyBorder="1" applyAlignment="1">
      <alignment horizontal="left" vertical="center"/>
    </xf>
    <xf numFmtId="0" fontId="4" fillId="7" borderId="21" xfId="6" applyFont="1" applyFill="1" applyBorder="1" applyAlignment="1">
      <alignment horizontal="left" vertical="center"/>
    </xf>
    <xf numFmtId="0" fontId="5" fillId="0" borderId="4" xfId="6" applyFont="1" applyBorder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14" fillId="5" borderId="4" xfId="6" applyFont="1" applyFill="1" applyBorder="1" applyAlignment="1">
      <alignment horizontal="center" vertical="center" wrapText="1"/>
    </xf>
    <xf numFmtId="0" fontId="14" fillId="5" borderId="0" xfId="6" applyFont="1" applyFill="1" applyAlignment="1">
      <alignment horizontal="center" vertical="center" wrapText="1"/>
    </xf>
    <xf numFmtId="0" fontId="14" fillId="5" borderId="5" xfId="6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5" fillId="4" borderId="3" xfId="6" applyFont="1" applyFill="1" applyBorder="1" applyAlignment="1">
      <alignment horizontal="center" vertical="center" wrapText="1"/>
    </xf>
    <xf numFmtId="0" fontId="15" fillId="4" borderId="7" xfId="6" applyFont="1" applyFill="1" applyBorder="1" applyAlignment="1">
      <alignment horizontal="center" vertical="center" wrapText="1"/>
    </xf>
    <xf numFmtId="0" fontId="4" fillId="2" borderId="19" xfId="6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2" borderId="25" xfId="6" applyFont="1" applyFill="1" applyBorder="1" applyAlignment="1" applyProtection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8" xfId="0" applyBorder="1" applyAlignment="1">
      <alignment vertical="center"/>
    </xf>
    <xf numFmtId="0" fontId="4" fillId="2" borderId="25" xfId="6" applyFont="1" applyFill="1" applyBorder="1" applyAlignment="1" applyProtection="1">
      <alignment horizontal="center" vertical="center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5" fillId="0" borderId="16" xfId="6" applyFont="1" applyBorder="1" applyAlignment="1">
      <alignment horizontal="right" vertical="center"/>
    </xf>
    <xf numFmtId="0" fontId="5" fillId="0" borderId="17" xfId="6" applyFont="1" applyBorder="1" applyAlignment="1">
      <alignment horizontal="right" vertical="center"/>
    </xf>
    <xf numFmtId="0" fontId="4" fillId="0" borderId="17" xfId="6" applyFont="1" applyBorder="1" applyAlignment="1">
      <alignment horizontal="left" vertical="center"/>
    </xf>
    <xf numFmtId="0" fontId="4" fillId="0" borderId="18" xfId="6" applyFont="1" applyBorder="1" applyAlignment="1">
      <alignment horizontal="left" vertical="center"/>
    </xf>
    <xf numFmtId="0" fontId="5" fillId="0" borderId="17" xfId="6" applyFont="1" applyBorder="1" applyAlignment="1">
      <alignment horizontal="left" vertical="center"/>
    </xf>
    <xf numFmtId="0" fontId="5" fillId="0" borderId="18" xfId="6" applyFont="1" applyBorder="1" applyAlignment="1">
      <alignment horizontal="left" vertical="center"/>
    </xf>
    <xf numFmtId="0" fontId="5" fillId="0" borderId="20" xfId="6" applyFont="1" applyBorder="1" applyAlignment="1">
      <alignment horizontal="left" vertical="center" wrapText="1"/>
    </xf>
    <xf numFmtId="0" fontId="5" fillId="0" borderId="21" xfId="6" applyFont="1" applyBorder="1" applyAlignment="1">
      <alignment horizontal="left" vertical="center" wrapText="1"/>
    </xf>
    <xf numFmtId="0" fontId="4" fillId="2" borderId="8" xfId="6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left" vertical="center"/>
    </xf>
    <xf numFmtId="0" fontId="4" fillId="3" borderId="23" xfId="6" applyFont="1" applyFill="1" applyBorder="1" applyAlignment="1">
      <alignment horizontal="left" vertical="center"/>
    </xf>
    <xf numFmtId="10" fontId="5" fillId="0" borderId="20" xfId="7" applyNumberFormat="1" applyFont="1" applyBorder="1" applyAlignment="1">
      <alignment horizontal="left" vertical="center" wrapText="1"/>
    </xf>
    <xf numFmtId="10" fontId="5" fillId="0" borderId="21" xfId="7" applyNumberFormat="1" applyFont="1" applyBorder="1" applyAlignment="1">
      <alignment horizontal="left" vertical="center" wrapText="1"/>
    </xf>
    <xf numFmtId="0" fontId="8" fillId="3" borderId="22" xfId="6" applyFont="1" applyFill="1" applyBorder="1" applyAlignment="1">
      <alignment horizontal="center" vertical="center"/>
    </xf>
    <xf numFmtId="0" fontId="8" fillId="3" borderId="23" xfId="6" applyFont="1" applyFill="1" applyBorder="1" applyAlignment="1">
      <alignment horizontal="center" vertical="center"/>
    </xf>
    <xf numFmtId="0" fontId="4" fillId="3" borderId="22" xfId="6" applyFont="1" applyFill="1" applyBorder="1" applyAlignment="1">
      <alignment horizontal="left" vertical="center" wrapText="1"/>
    </xf>
    <xf numFmtId="0" fontId="4" fillId="3" borderId="23" xfId="6" applyFont="1" applyFill="1" applyBorder="1" applyAlignment="1">
      <alignment horizontal="left" vertical="center" wrapText="1"/>
    </xf>
    <xf numFmtId="0" fontId="4" fillId="3" borderId="22" xfId="6" applyFont="1" applyFill="1" applyBorder="1" applyAlignment="1">
      <alignment horizontal="center" vertical="center"/>
    </xf>
    <xf numFmtId="0" fontId="4" fillId="3" borderId="23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2 2" xfId="6" xr:uid="{00000000-0005-0000-0000-000002000000}"/>
    <cellStyle name="Normal 2 3" xfId="3" xr:uid="{00000000-0005-0000-0000-000003000000}"/>
    <cellStyle name="Normal 3" xfId="4" xr:uid="{00000000-0005-0000-0000-000004000000}"/>
    <cellStyle name="Porcentagem" xfId="7" builtinId="5"/>
    <cellStyle name="Vírgula 2" xfId="2" xr:uid="{00000000-0005-0000-0000-000005000000}"/>
    <cellStyle name="Vírgula 2 2" xfId="5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49"/>
  <sheetViews>
    <sheetView tabSelected="1" view="pageBreakPreview" topLeftCell="A4" zoomScale="80" zoomScaleNormal="40" zoomScaleSheetLayoutView="80" workbookViewId="0">
      <selection activeCell="D8" sqref="D8:M8"/>
    </sheetView>
  </sheetViews>
  <sheetFormatPr defaultRowHeight="15" x14ac:dyDescent="0.25"/>
  <cols>
    <col min="2" max="2" width="5.28515625" style="1" customWidth="1"/>
    <col min="3" max="3" width="12.5703125" customWidth="1"/>
    <col min="4" max="4" width="9.28515625" customWidth="1"/>
    <col min="5" max="5" width="7.28515625" customWidth="1"/>
    <col min="6" max="6" width="78.5703125" customWidth="1"/>
    <col min="7" max="7" width="9.85546875" bestFit="1" customWidth="1"/>
    <col min="8" max="8" width="14.140625" bestFit="1" customWidth="1"/>
    <col min="9" max="9" width="11.85546875" hidden="1" customWidth="1"/>
    <col min="10" max="10" width="15" bestFit="1" customWidth="1"/>
    <col min="11" max="11" width="17.42578125" customWidth="1"/>
    <col min="12" max="12" width="15.140625" customWidth="1"/>
    <col min="13" max="13" width="17.7109375" customWidth="1"/>
    <col min="16" max="16" width="5.7109375" customWidth="1"/>
  </cols>
  <sheetData>
    <row r="1" spans="2:14" ht="15.75" thickBot="1" x14ac:dyDescent="0.3"/>
    <row r="2" spans="2:14" s="17" customFormat="1" ht="88.5" customHeight="1" thickBot="1" x14ac:dyDescent="0.3">
      <c r="B2" s="97" t="s">
        <v>71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/>
    </row>
    <row r="3" spans="2:14" s="17" customFormat="1" ht="19.5" customHeight="1" thickBot="1" x14ac:dyDescent="0.3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  <c r="N3"/>
    </row>
    <row r="4" spans="2:14" s="2" customFormat="1" ht="21" customHeight="1" x14ac:dyDescent="0.25">
      <c r="B4" s="103" t="s">
        <v>25</v>
      </c>
      <c r="C4" s="104"/>
      <c r="D4" s="105" t="s">
        <v>23</v>
      </c>
      <c r="E4" s="105"/>
      <c r="F4" s="105"/>
      <c r="G4" s="105"/>
      <c r="H4" s="105"/>
      <c r="I4" s="105"/>
      <c r="J4" s="105"/>
      <c r="K4" s="105"/>
      <c r="L4" s="105"/>
      <c r="M4" s="106"/>
    </row>
    <row r="5" spans="2:14" s="2" customFormat="1" ht="30" customHeight="1" x14ac:dyDescent="0.25">
      <c r="B5" s="64" t="s">
        <v>21</v>
      </c>
      <c r="C5" s="65"/>
      <c r="D5" s="66" t="s">
        <v>64</v>
      </c>
      <c r="E5" s="66"/>
      <c r="F5" s="66"/>
      <c r="G5" s="66"/>
      <c r="H5" s="66"/>
      <c r="I5" s="66"/>
      <c r="J5" s="66"/>
      <c r="K5" s="66"/>
      <c r="L5" s="66"/>
      <c r="M5" s="67"/>
    </row>
    <row r="6" spans="2:14" s="2" customFormat="1" ht="21" customHeight="1" x14ac:dyDescent="0.25">
      <c r="B6" s="64" t="s">
        <v>26</v>
      </c>
      <c r="C6" s="65"/>
      <c r="D6" s="66" t="s">
        <v>65</v>
      </c>
      <c r="E6" s="66"/>
      <c r="F6" s="66"/>
      <c r="G6" s="66"/>
      <c r="H6" s="66"/>
      <c r="I6" s="66"/>
      <c r="J6" s="66"/>
      <c r="K6" s="66"/>
      <c r="L6" s="66"/>
      <c r="M6" s="67"/>
    </row>
    <row r="7" spans="2:14" s="2" customFormat="1" ht="21" customHeight="1" x14ac:dyDescent="0.25">
      <c r="B7" s="68" t="s">
        <v>22</v>
      </c>
      <c r="C7" s="69"/>
      <c r="D7" s="70" t="s">
        <v>57</v>
      </c>
      <c r="E7" s="70"/>
      <c r="F7" s="70"/>
      <c r="G7" s="70"/>
      <c r="H7" s="70"/>
      <c r="I7" s="70"/>
      <c r="J7" s="70"/>
      <c r="K7" s="70"/>
      <c r="L7" s="70"/>
      <c r="M7" s="71"/>
    </row>
    <row r="8" spans="2:14" s="2" customFormat="1" ht="21" customHeight="1" x14ac:dyDescent="0.25">
      <c r="B8" s="68" t="s">
        <v>24</v>
      </c>
      <c r="C8" s="69"/>
      <c r="D8" s="72"/>
      <c r="E8" s="73"/>
      <c r="F8" s="73"/>
      <c r="G8" s="73"/>
      <c r="H8" s="73"/>
      <c r="I8" s="73"/>
      <c r="J8" s="73"/>
      <c r="K8" s="73"/>
      <c r="L8" s="73"/>
      <c r="M8" s="74"/>
    </row>
    <row r="9" spans="2:14" s="2" customFormat="1" ht="6" customHeight="1" x14ac:dyDescent="0.2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2:14" s="2" customFormat="1" ht="27" customHeight="1" x14ac:dyDescent="0.25">
      <c r="B10" s="78" t="s">
        <v>47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</row>
    <row r="11" spans="2:14" s="2" customFormat="1" ht="15" customHeight="1" x14ac:dyDescent="0.25"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4" s="11" customFormat="1" x14ac:dyDescent="0.2">
      <c r="B12" s="84" t="s">
        <v>17</v>
      </c>
      <c r="C12" s="85"/>
      <c r="D12" s="85"/>
      <c r="E12" s="86"/>
      <c r="F12" s="18" t="s">
        <v>13</v>
      </c>
      <c r="G12" s="18" t="s">
        <v>14</v>
      </c>
      <c r="H12" s="18" t="s">
        <v>12</v>
      </c>
      <c r="I12" s="9" t="s">
        <v>15</v>
      </c>
      <c r="J12" s="9" t="s">
        <v>16</v>
      </c>
      <c r="K12" s="10" t="s">
        <v>50</v>
      </c>
      <c r="L12" s="19" t="s">
        <v>51</v>
      </c>
      <c r="M12" s="19" t="s">
        <v>52</v>
      </c>
    </row>
    <row r="13" spans="2:14" s="2" customFormat="1" ht="14.25" x14ac:dyDescent="0.25">
      <c r="B13" s="87"/>
      <c r="C13" s="88"/>
      <c r="D13" s="89"/>
      <c r="E13" s="3">
        <v>1</v>
      </c>
      <c r="F13" s="8" t="s">
        <v>53</v>
      </c>
      <c r="G13" s="3"/>
      <c r="H13" s="3"/>
      <c r="I13" s="4"/>
      <c r="J13" s="4"/>
      <c r="K13" s="5"/>
      <c r="L13" s="20"/>
      <c r="M13" s="20"/>
    </row>
    <row r="14" spans="2:14" s="27" customFormat="1" ht="14.25" x14ac:dyDescent="0.25">
      <c r="B14" s="90"/>
      <c r="C14" s="91"/>
      <c r="D14" s="92"/>
      <c r="E14" s="28" t="s">
        <v>62</v>
      </c>
      <c r="F14" s="29" t="s">
        <v>7</v>
      </c>
      <c r="G14" s="30" t="s">
        <v>1</v>
      </c>
      <c r="H14" s="28">
        <v>4.5</v>
      </c>
      <c r="I14" s="31" t="b">
        <f>IF(B14=1,VLOOKUP(D14,#REF!,4,FALSE),IF(B14=2,"0"))</f>
        <v>0</v>
      </c>
      <c r="J14" s="31">
        <v>0</v>
      </c>
      <c r="K14" s="31">
        <v>0</v>
      </c>
      <c r="L14" s="32">
        <f>H14*K14</f>
        <v>0</v>
      </c>
      <c r="M14" s="32">
        <f>L14*(1+$D$8)</f>
        <v>0</v>
      </c>
    </row>
    <row r="15" spans="2:14" s="27" customFormat="1" ht="14.25" x14ac:dyDescent="0.25">
      <c r="B15" s="90"/>
      <c r="C15" s="91"/>
      <c r="D15" s="92"/>
      <c r="E15" s="28" t="s">
        <v>18</v>
      </c>
      <c r="F15" s="29" t="s">
        <v>6</v>
      </c>
      <c r="G15" s="30" t="s">
        <v>5</v>
      </c>
      <c r="H15" s="28">
        <v>2</v>
      </c>
      <c r="I15" s="31" t="b">
        <f>IF(B15=1,VLOOKUP(D15,#REF!,4,FALSE),IF(B15=2,"0"))</f>
        <v>0</v>
      </c>
      <c r="J15" s="31">
        <v>0</v>
      </c>
      <c r="K15" s="31">
        <v>0</v>
      </c>
      <c r="L15" s="32">
        <f>H15*K15</f>
        <v>0</v>
      </c>
      <c r="M15" s="32">
        <f>L15*(1+$D$8)</f>
        <v>0</v>
      </c>
    </row>
    <row r="16" spans="2:14" s="11" customFormat="1" ht="14.25" customHeight="1" x14ac:dyDescent="0.2">
      <c r="B16" s="90"/>
      <c r="C16" s="91"/>
      <c r="D16" s="92"/>
      <c r="E16" s="12"/>
      <c r="F16" s="13"/>
      <c r="G16" s="14"/>
      <c r="H16" s="12"/>
      <c r="I16" s="15"/>
      <c r="J16" s="15"/>
      <c r="K16" s="16" t="s">
        <v>19</v>
      </c>
      <c r="L16" s="21">
        <f>SUM(L14:L15)</f>
        <v>0</v>
      </c>
      <c r="M16" s="21">
        <f>SUM(M14:M15)</f>
        <v>0</v>
      </c>
    </row>
    <row r="17" spans="2:13" s="11" customFormat="1" ht="12" x14ac:dyDescent="0.2">
      <c r="B17" s="90"/>
      <c r="C17" s="91"/>
      <c r="D17" s="92"/>
      <c r="E17" s="18">
        <v>2</v>
      </c>
      <c r="F17" s="8" t="s">
        <v>69</v>
      </c>
      <c r="G17" s="18"/>
      <c r="H17" s="18"/>
      <c r="I17" s="9"/>
      <c r="J17" s="9"/>
      <c r="K17" s="10"/>
      <c r="L17" s="19"/>
      <c r="M17" s="19"/>
    </row>
    <row r="18" spans="2:13" s="27" customFormat="1" ht="28.5" customHeight="1" x14ac:dyDescent="0.25">
      <c r="B18" s="90"/>
      <c r="C18" s="91"/>
      <c r="D18" s="92"/>
      <c r="E18" s="28" t="s">
        <v>37</v>
      </c>
      <c r="F18" s="29" t="s">
        <v>28</v>
      </c>
      <c r="G18" s="30" t="s">
        <v>2</v>
      </c>
      <c r="H18" s="28">
        <v>15</v>
      </c>
      <c r="I18" s="31" t="s">
        <v>70</v>
      </c>
      <c r="J18" s="31">
        <v>0</v>
      </c>
      <c r="K18" s="31">
        <v>0</v>
      </c>
      <c r="L18" s="32">
        <f>K18*H18</f>
        <v>0</v>
      </c>
      <c r="M18" s="32">
        <f>L18*(1+$D$8)</f>
        <v>0</v>
      </c>
    </row>
    <row r="19" spans="2:13" s="27" customFormat="1" ht="28.5" customHeight="1" x14ac:dyDescent="0.25">
      <c r="B19" s="90"/>
      <c r="C19" s="91"/>
      <c r="D19" s="92"/>
      <c r="E19" s="28" t="s">
        <v>37</v>
      </c>
      <c r="F19" s="29" t="s">
        <v>27</v>
      </c>
      <c r="G19" s="30" t="s">
        <v>1</v>
      </c>
      <c r="H19" s="28">
        <v>85</v>
      </c>
      <c r="I19" s="31" t="s">
        <v>70</v>
      </c>
      <c r="J19" s="31">
        <v>0</v>
      </c>
      <c r="K19" s="31">
        <v>0</v>
      </c>
      <c r="L19" s="32">
        <f t="shared" ref="L19:L20" si="0">K19*H19</f>
        <v>0</v>
      </c>
      <c r="M19" s="32">
        <f t="shared" ref="M19" si="1">L19*(1+$D$8)</f>
        <v>0</v>
      </c>
    </row>
    <row r="20" spans="2:13" s="27" customFormat="1" ht="28.5" customHeight="1" x14ac:dyDescent="0.25">
      <c r="B20" s="93"/>
      <c r="C20" s="94"/>
      <c r="D20" s="95"/>
      <c r="E20" s="28" t="s">
        <v>37</v>
      </c>
      <c r="F20" s="29" t="s">
        <v>56</v>
      </c>
      <c r="G20" s="30" t="s">
        <v>8</v>
      </c>
      <c r="H20" s="28">
        <v>450</v>
      </c>
      <c r="I20" s="31" t="s">
        <v>70</v>
      </c>
      <c r="J20" s="31">
        <v>0</v>
      </c>
      <c r="K20" s="31">
        <v>0</v>
      </c>
      <c r="L20" s="32">
        <f t="shared" si="0"/>
        <v>0</v>
      </c>
      <c r="M20" s="32">
        <f t="shared" ref="M20" si="2">L20*(1+$D$8)</f>
        <v>0</v>
      </c>
    </row>
    <row r="21" spans="2:13" s="11" customFormat="1" ht="14.25" customHeight="1" x14ac:dyDescent="0.2">
      <c r="B21" s="48"/>
      <c r="C21" s="49"/>
      <c r="D21" s="50"/>
      <c r="E21" s="12"/>
      <c r="F21" s="13"/>
      <c r="G21" s="14"/>
      <c r="H21" s="12"/>
      <c r="I21" s="15"/>
      <c r="J21" s="15"/>
      <c r="K21" s="16" t="s">
        <v>19</v>
      </c>
      <c r="L21" s="21">
        <f>SUM(L18:L20)</f>
        <v>0</v>
      </c>
      <c r="M21" s="21">
        <f>SUM(M18:M20)</f>
        <v>0</v>
      </c>
    </row>
    <row r="22" spans="2:13" s="11" customFormat="1" ht="12" x14ac:dyDescent="0.2">
      <c r="B22" s="96"/>
      <c r="C22" s="88"/>
      <c r="D22" s="89"/>
      <c r="E22" s="18">
        <v>3</v>
      </c>
      <c r="F22" s="8" t="s">
        <v>68</v>
      </c>
      <c r="G22" s="18"/>
      <c r="H22" s="18"/>
      <c r="I22" s="9"/>
      <c r="J22" s="9"/>
      <c r="K22" s="10"/>
      <c r="L22" s="19"/>
      <c r="M22" s="19"/>
    </row>
    <row r="23" spans="2:13" s="27" customFormat="1" ht="28.5" x14ac:dyDescent="0.25">
      <c r="B23" s="90"/>
      <c r="C23" s="91"/>
      <c r="D23" s="92"/>
      <c r="E23" s="28" t="s">
        <v>38</v>
      </c>
      <c r="F23" s="29" t="s">
        <v>29</v>
      </c>
      <c r="G23" s="30" t="s">
        <v>1</v>
      </c>
      <c r="H23" s="28">
        <v>124</v>
      </c>
      <c r="I23" s="31" t="s">
        <v>70</v>
      </c>
      <c r="J23" s="31">
        <v>0</v>
      </c>
      <c r="K23" s="31">
        <v>0</v>
      </c>
      <c r="L23" s="32">
        <f>K23*H23</f>
        <v>0</v>
      </c>
      <c r="M23" s="32">
        <f>L23*(1+$D$8)</f>
        <v>0</v>
      </c>
    </row>
    <row r="24" spans="2:13" s="27" customFormat="1" ht="45.75" customHeight="1" x14ac:dyDescent="0.25">
      <c r="B24" s="90"/>
      <c r="C24" s="91"/>
      <c r="D24" s="92"/>
      <c r="E24" s="28" t="s">
        <v>39</v>
      </c>
      <c r="F24" s="29" t="s">
        <v>32</v>
      </c>
      <c r="G24" s="30" t="s">
        <v>2</v>
      </c>
      <c r="H24" s="28">
        <v>70</v>
      </c>
      <c r="I24" s="31" t="s">
        <v>70</v>
      </c>
      <c r="J24" s="31">
        <v>0</v>
      </c>
      <c r="K24" s="31">
        <v>0</v>
      </c>
      <c r="L24" s="32">
        <f t="shared" ref="L24:L26" si="3">K24*H24</f>
        <v>0</v>
      </c>
      <c r="M24" s="32">
        <f t="shared" ref="M24:M26" si="4">L24*(1+$D$8)</f>
        <v>0</v>
      </c>
    </row>
    <row r="25" spans="2:13" s="27" customFormat="1" ht="28.5" x14ac:dyDescent="0.25">
      <c r="B25" s="90"/>
      <c r="C25" s="91"/>
      <c r="D25" s="92"/>
      <c r="E25" s="28" t="s">
        <v>40</v>
      </c>
      <c r="F25" s="29" t="s">
        <v>9</v>
      </c>
      <c r="G25" s="30" t="s">
        <v>3</v>
      </c>
      <c r="H25" s="28">
        <v>20</v>
      </c>
      <c r="I25" s="31">
        <v>118.19</v>
      </c>
      <c r="J25" s="31">
        <v>0</v>
      </c>
      <c r="K25" s="31">
        <v>0</v>
      </c>
      <c r="L25" s="32">
        <f t="shared" si="3"/>
        <v>0</v>
      </c>
      <c r="M25" s="32">
        <f t="shared" si="4"/>
        <v>0</v>
      </c>
    </row>
    <row r="26" spans="2:13" s="27" customFormat="1" ht="28.5" x14ac:dyDescent="0.25">
      <c r="B26" s="93"/>
      <c r="C26" s="94"/>
      <c r="D26" s="95"/>
      <c r="E26" s="28" t="s">
        <v>41</v>
      </c>
      <c r="F26" s="29" t="s">
        <v>33</v>
      </c>
      <c r="G26" s="30" t="s">
        <v>1</v>
      </c>
      <c r="H26" s="28">
        <v>186</v>
      </c>
      <c r="I26" s="31" t="s">
        <v>70</v>
      </c>
      <c r="J26" s="31">
        <v>0</v>
      </c>
      <c r="K26" s="31">
        <v>0</v>
      </c>
      <c r="L26" s="32">
        <f t="shared" si="3"/>
        <v>0</v>
      </c>
      <c r="M26" s="32">
        <f t="shared" si="4"/>
        <v>0</v>
      </c>
    </row>
    <row r="27" spans="2:13" s="11" customFormat="1" ht="14.25" customHeight="1" x14ac:dyDescent="0.2">
      <c r="B27" s="48"/>
      <c r="C27" s="49"/>
      <c r="D27" s="50"/>
      <c r="E27" s="12"/>
      <c r="F27" s="13"/>
      <c r="G27" s="14"/>
      <c r="H27" s="12"/>
      <c r="I27" s="15"/>
      <c r="J27" s="15"/>
      <c r="K27" s="16" t="s">
        <v>19</v>
      </c>
      <c r="L27" s="21">
        <f>SUM(L23:L26)</f>
        <v>0</v>
      </c>
      <c r="M27" s="21">
        <f>SUM(M23:M26)</f>
        <v>0</v>
      </c>
    </row>
    <row r="28" spans="2:13" s="11" customFormat="1" ht="12" x14ac:dyDescent="0.2">
      <c r="B28" s="96"/>
      <c r="C28" s="88"/>
      <c r="D28" s="89"/>
      <c r="E28" s="18">
        <v>4</v>
      </c>
      <c r="F28" s="8" t="s">
        <v>66</v>
      </c>
      <c r="G28" s="18"/>
      <c r="H28" s="18"/>
      <c r="I28" s="9"/>
      <c r="J28" s="9"/>
      <c r="K28" s="10"/>
      <c r="L28" s="19"/>
      <c r="M28" s="19"/>
    </row>
    <row r="29" spans="2:13" s="27" customFormat="1" ht="28.5" x14ac:dyDescent="0.25">
      <c r="B29" s="90"/>
      <c r="C29" s="91"/>
      <c r="D29" s="92"/>
      <c r="E29" s="28" t="s">
        <v>36</v>
      </c>
      <c r="F29" s="29" t="s">
        <v>30</v>
      </c>
      <c r="G29" s="30" t="s">
        <v>1</v>
      </c>
      <c r="H29" s="28">
        <v>120</v>
      </c>
      <c r="I29" s="31" t="s">
        <v>70</v>
      </c>
      <c r="J29" s="31">
        <v>0</v>
      </c>
      <c r="K29" s="31">
        <v>0</v>
      </c>
      <c r="L29" s="32">
        <f>K29*H29</f>
        <v>0</v>
      </c>
      <c r="M29" s="32">
        <f>L29*(1+$D$8)</f>
        <v>0</v>
      </c>
    </row>
    <row r="30" spans="2:13" s="27" customFormat="1" ht="28.5" x14ac:dyDescent="0.25">
      <c r="B30" s="93"/>
      <c r="C30" s="94"/>
      <c r="D30" s="95"/>
      <c r="E30" s="28" t="s">
        <v>58</v>
      </c>
      <c r="F30" s="29" t="s">
        <v>31</v>
      </c>
      <c r="G30" s="30" t="s">
        <v>1</v>
      </c>
      <c r="H30" s="28">
        <v>120</v>
      </c>
      <c r="I30" s="31" t="s">
        <v>70</v>
      </c>
      <c r="J30" s="31">
        <v>0</v>
      </c>
      <c r="K30" s="31">
        <v>0</v>
      </c>
      <c r="L30" s="32">
        <f>H30*K30</f>
        <v>0</v>
      </c>
      <c r="M30" s="32">
        <f>L30*(1+$D$8)</f>
        <v>0</v>
      </c>
    </row>
    <row r="31" spans="2:13" s="11" customFormat="1" ht="14.25" customHeight="1" x14ac:dyDescent="0.2">
      <c r="B31" s="48"/>
      <c r="C31" s="49"/>
      <c r="D31" s="50"/>
      <c r="E31" s="12"/>
      <c r="F31" s="13"/>
      <c r="G31" s="14"/>
      <c r="H31" s="12"/>
      <c r="I31" s="15"/>
      <c r="J31" s="15"/>
      <c r="K31" s="16" t="s">
        <v>19</v>
      </c>
      <c r="L31" s="21">
        <f>SUM(L29:L30)</f>
        <v>0</v>
      </c>
      <c r="M31" s="21">
        <f>SUM(M29:M30)</f>
        <v>0</v>
      </c>
    </row>
    <row r="32" spans="2:13" s="11" customFormat="1" ht="12" x14ac:dyDescent="0.2">
      <c r="B32" s="96"/>
      <c r="C32" s="88"/>
      <c r="D32" s="89"/>
      <c r="E32" s="18">
        <v>5</v>
      </c>
      <c r="F32" s="8" t="s">
        <v>67</v>
      </c>
      <c r="G32" s="18"/>
      <c r="H32" s="18"/>
      <c r="I32" s="9"/>
      <c r="J32" s="9"/>
      <c r="K32" s="10"/>
      <c r="L32" s="19"/>
      <c r="M32" s="19"/>
    </row>
    <row r="33" spans="2:14" s="27" customFormat="1" ht="14.25" customHeight="1" x14ac:dyDescent="0.25">
      <c r="B33" s="90"/>
      <c r="C33" s="91"/>
      <c r="D33" s="92"/>
      <c r="E33" s="28" t="s">
        <v>59</v>
      </c>
      <c r="F33" s="29" t="s">
        <v>55</v>
      </c>
      <c r="G33" s="30" t="s">
        <v>1</v>
      </c>
      <c r="H33" s="28">
        <v>10</v>
      </c>
      <c r="I33" s="31" t="s">
        <v>70</v>
      </c>
      <c r="J33" s="31">
        <v>0</v>
      </c>
      <c r="K33" s="31">
        <v>0</v>
      </c>
      <c r="L33" s="32">
        <f>K33*H33</f>
        <v>0</v>
      </c>
      <c r="M33" s="32">
        <f>L33*(1+$D$8)</f>
        <v>0</v>
      </c>
    </row>
    <row r="34" spans="2:14" s="27" customFormat="1" ht="28.5" customHeight="1" x14ac:dyDescent="0.25">
      <c r="B34" s="90"/>
      <c r="C34" s="91"/>
      <c r="D34" s="92"/>
      <c r="E34" s="28" t="s">
        <v>60</v>
      </c>
      <c r="F34" s="29" t="s">
        <v>54</v>
      </c>
      <c r="G34" s="30" t="s">
        <v>0</v>
      </c>
      <c r="H34" s="28">
        <v>1</v>
      </c>
      <c r="I34" s="31" t="s">
        <v>70</v>
      </c>
      <c r="J34" s="31">
        <v>0</v>
      </c>
      <c r="K34" s="31">
        <v>0</v>
      </c>
      <c r="L34" s="32">
        <f t="shared" ref="L34:L35" si="5">K34*H34</f>
        <v>0</v>
      </c>
      <c r="M34" s="32">
        <f t="shared" ref="M34:M35" si="6">L34*(1+$D$8)</f>
        <v>0</v>
      </c>
    </row>
    <row r="35" spans="2:14" s="27" customFormat="1" ht="14.25" customHeight="1" x14ac:dyDescent="0.25">
      <c r="B35" s="90"/>
      <c r="C35" s="91"/>
      <c r="D35" s="92"/>
      <c r="E35" s="28" t="s">
        <v>61</v>
      </c>
      <c r="F35" s="29" t="s">
        <v>11</v>
      </c>
      <c r="G35" s="30" t="s">
        <v>4</v>
      </c>
      <c r="H35" s="28">
        <v>1</v>
      </c>
      <c r="I35" s="31">
        <v>1604.19</v>
      </c>
      <c r="J35" s="31">
        <v>0</v>
      </c>
      <c r="K35" s="31">
        <v>0</v>
      </c>
      <c r="L35" s="32">
        <f t="shared" si="5"/>
        <v>0</v>
      </c>
      <c r="M35" s="32">
        <f t="shared" si="6"/>
        <v>0</v>
      </c>
    </row>
    <row r="36" spans="2:14" s="11" customFormat="1" ht="14.25" customHeight="1" x14ac:dyDescent="0.2">
      <c r="B36" s="90"/>
      <c r="C36" s="91"/>
      <c r="D36" s="92"/>
      <c r="E36" s="12"/>
      <c r="F36" s="13"/>
      <c r="G36" s="14"/>
      <c r="H36" s="12"/>
      <c r="I36" s="15"/>
      <c r="J36" s="15"/>
      <c r="K36" s="16" t="s">
        <v>19</v>
      </c>
      <c r="L36" s="21">
        <f>SUM(L33:L35)</f>
        <v>0</v>
      </c>
      <c r="M36" s="21">
        <f>SUM(M33:M35)</f>
        <v>0</v>
      </c>
    </row>
    <row r="37" spans="2:14" s="11" customFormat="1" ht="14.25" customHeight="1" x14ac:dyDescent="0.25">
      <c r="B37" s="90"/>
      <c r="C37" s="91"/>
      <c r="D37" s="92"/>
      <c r="E37" s="18">
        <v>6</v>
      </c>
      <c r="F37" s="8" t="s">
        <v>20</v>
      </c>
      <c r="G37" s="18"/>
      <c r="H37" s="18"/>
      <c r="I37" s="9"/>
      <c r="J37" s="9"/>
      <c r="K37" s="10"/>
      <c r="L37" s="19"/>
      <c r="M37" s="19"/>
      <c r="N37" s="7"/>
    </row>
    <row r="38" spans="2:14" s="27" customFormat="1" ht="14.25" customHeight="1" x14ac:dyDescent="0.25">
      <c r="B38" s="90"/>
      <c r="C38" s="91"/>
      <c r="D38" s="92"/>
      <c r="E38" s="28" t="s">
        <v>63</v>
      </c>
      <c r="F38" s="29" t="s">
        <v>34</v>
      </c>
      <c r="G38" s="30" t="s">
        <v>2</v>
      </c>
      <c r="H38" s="28">
        <v>250</v>
      </c>
      <c r="I38" s="31">
        <v>9.1</v>
      </c>
      <c r="J38" s="31">
        <v>0</v>
      </c>
      <c r="K38" s="31">
        <v>0</v>
      </c>
      <c r="L38" s="32">
        <f>K38*H38</f>
        <v>0</v>
      </c>
      <c r="M38" s="32">
        <f>L38*(1+$D$8)</f>
        <v>0</v>
      </c>
    </row>
    <row r="39" spans="2:14" s="27" customFormat="1" ht="14.25" customHeight="1" x14ac:dyDescent="0.25">
      <c r="B39" s="90"/>
      <c r="C39" s="91"/>
      <c r="D39" s="92"/>
      <c r="E39" s="28" t="s">
        <v>63</v>
      </c>
      <c r="F39" s="29" t="s">
        <v>10</v>
      </c>
      <c r="G39" s="30" t="s">
        <v>1</v>
      </c>
      <c r="H39" s="28">
        <v>250</v>
      </c>
      <c r="I39" s="31">
        <v>0</v>
      </c>
      <c r="J39" s="31">
        <v>0</v>
      </c>
      <c r="K39" s="31">
        <v>0</v>
      </c>
      <c r="L39" s="32">
        <f>K39*H39</f>
        <v>0</v>
      </c>
      <c r="M39" s="32">
        <f>L39*(1+$D$8)</f>
        <v>0</v>
      </c>
    </row>
    <row r="40" spans="2:14" s="11" customFormat="1" ht="14.25" customHeight="1" x14ac:dyDescent="0.25">
      <c r="B40" s="93"/>
      <c r="C40" s="94"/>
      <c r="D40" s="95"/>
      <c r="E40" s="12"/>
      <c r="F40" s="13"/>
      <c r="G40" s="14"/>
      <c r="H40" s="12"/>
      <c r="I40" s="15"/>
      <c r="J40" s="15"/>
      <c r="K40" s="16" t="s">
        <v>19</v>
      </c>
      <c r="L40" s="21">
        <f>SUM(L38:L39)</f>
        <v>0</v>
      </c>
      <c r="M40" s="21">
        <f>SUM(M38:M39)</f>
        <v>0</v>
      </c>
      <c r="N40" s="7"/>
    </row>
    <row r="41" spans="2:14" s="2" customFormat="1" ht="5.25" customHeight="1" x14ac:dyDescent="0.25">
      <c r="B41" s="22"/>
      <c r="C41" s="23"/>
      <c r="D41" s="61"/>
      <c r="E41" s="61"/>
      <c r="F41" s="62"/>
      <c r="G41" s="62"/>
      <c r="H41" s="62"/>
      <c r="I41" s="62"/>
      <c r="J41" s="62"/>
      <c r="K41" s="62"/>
      <c r="L41" s="62"/>
      <c r="M41" s="63"/>
    </row>
    <row r="42" spans="2:14" s="2" customFormat="1" ht="5.25" customHeight="1" x14ac:dyDescent="0.25">
      <c r="B42" s="22"/>
      <c r="C42" s="23"/>
      <c r="D42" s="61"/>
      <c r="E42" s="61"/>
      <c r="F42" s="62"/>
      <c r="G42" s="62"/>
      <c r="H42" s="62"/>
      <c r="I42" s="62"/>
      <c r="J42" s="62"/>
      <c r="K42" s="62"/>
      <c r="L42" s="62"/>
      <c r="M42" s="63"/>
    </row>
    <row r="43" spans="2:14" s="2" customFormat="1" ht="14.25" customHeight="1" x14ac:dyDescent="0.25">
      <c r="B43" s="58" t="s">
        <v>44</v>
      </c>
      <c r="C43" s="59"/>
      <c r="D43" s="59"/>
      <c r="E43" s="59"/>
      <c r="F43" s="59"/>
      <c r="G43" s="59"/>
      <c r="H43" s="59"/>
      <c r="I43" s="59"/>
      <c r="J43" s="59"/>
      <c r="K43" s="60"/>
      <c r="L43" s="24">
        <f>L16+L21+L31+L40+L27+L36</f>
        <v>0</v>
      </c>
      <c r="M43" s="24">
        <f>M16+M21+M31+M40+M27+M36</f>
        <v>0</v>
      </c>
    </row>
    <row r="44" spans="2:14" s="2" customFormat="1" ht="1.5" customHeight="1" x14ac:dyDescent="0.25">
      <c r="B44" s="22" t="s">
        <v>35</v>
      </c>
      <c r="C44" s="23"/>
      <c r="D44" s="61"/>
      <c r="E44" s="61"/>
      <c r="F44" s="62"/>
      <c r="G44" s="62"/>
      <c r="H44" s="62"/>
      <c r="I44" s="62"/>
      <c r="J44" s="62"/>
      <c r="K44" s="62"/>
      <c r="L44" s="62"/>
      <c r="M44" s="63"/>
    </row>
    <row r="45" spans="2:14" s="2" customFormat="1" ht="106.5" customHeight="1" thickBot="1" x14ac:dyDescent="0.3">
      <c r="B45" s="25"/>
      <c r="C45" s="26"/>
      <c r="D45" s="51"/>
      <c r="E45" s="51"/>
      <c r="F45" s="52"/>
      <c r="G45" s="52"/>
      <c r="H45" s="52"/>
      <c r="I45" s="52"/>
      <c r="J45" s="52"/>
      <c r="K45" s="52"/>
      <c r="L45" s="52"/>
      <c r="M45" s="53"/>
    </row>
    <row r="46" spans="2:14" s="2" customFormat="1" ht="14.25" x14ac:dyDescent="0.25">
      <c r="B46" s="6"/>
      <c r="D46" s="54"/>
      <c r="E46" s="54"/>
      <c r="F46" s="55"/>
      <c r="G46" s="55"/>
      <c r="H46" s="55"/>
      <c r="I46" s="55"/>
      <c r="J46" s="55"/>
      <c r="K46" s="55"/>
      <c r="L46" s="55"/>
      <c r="M46" s="55"/>
    </row>
    <row r="47" spans="2:14" s="2" customFormat="1" ht="14.25" x14ac:dyDescent="0.25">
      <c r="B47" s="6"/>
      <c r="D47" s="56"/>
      <c r="E47" s="56"/>
      <c r="F47" s="57"/>
      <c r="G47" s="57"/>
      <c r="H47" s="57"/>
      <c r="I47" s="57"/>
      <c r="J47" s="57"/>
      <c r="K47" s="57"/>
      <c r="L47" s="57"/>
      <c r="M47" s="57"/>
    </row>
    <row r="48" spans="2:14" s="2" customFormat="1" ht="14.25" x14ac:dyDescent="0.25">
      <c r="B48" s="6"/>
    </row>
    <row r="49" spans="2:2" s="2" customFormat="1" ht="14.25" x14ac:dyDescent="0.25">
      <c r="B49" s="6"/>
    </row>
  </sheetData>
  <mergeCells count="27">
    <mergeCell ref="B2:M2"/>
    <mergeCell ref="B3:M3"/>
    <mergeCell ref="B4:C4"/>
    <mergeCell ref="D4:M4"/>
    <mergeCell ref="B5:C5"/>
    <mergeCell ref="D5:M5"/>
    <mergeCell ref="D42:M42"/>
    <mergeCell ref="B6:C6"/>
    <mergeCell ref="D6:M6"/>
    <mergeCell ref="B7:C7"/>
    <mergeCell ref="D7:M7"/>
    <mergeCell ref="B8:C8"/>
    <mergeCell ref="D8:M8"/>
    <mergeCell ref="B9:M9"/>
    <mergeCell ref="B10:M10"/>
    <mergeCell ref="B11:M11"/>
    <mergeCell ref="D41:M41"/>
    <mergeCell ref="B12:E12"/>
    <mergeCell ref="B13:D20"/>
    <mergeCell ref="B22:D26"/>
    <mergeCell ref="B28:D30"/>
    <mergeCell ref="B32:D40"/>
    <mergeCell ref="D45:M45"/>
    <mergeCell ref="D46:M46"/>
    <mergeCell ref="D47:M47"/>
    <mergeCell ref="B43:K43"/>
    <mergeCell ref="D44:M44"/>
  </mergeCells>
  <phoneticPr fontId="18" type="noConversion"/>
  <pageMargins left="0.511811024" right="0.511811024" top="0.78740157499999996" bottom="0.78740157499999996" header="0.31496062000000002" footer="0.31496062000000002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D430-DDD7-46E4-B80E-432A6314D851}">
  <sheetPr>
    <pageSetUpPr fitToPage="1"/>
  </sheetPr>
  <dimension ref="B1:Q32"/>
  <sheetViews>
    <sheetView view="pageBreakPreview" topLeftCell="E1" zoomScale="85" zoomScaleNormal="40" zoomScaleSheetLayoutView="85" workbookViewId="0">
      <selection activeCell="B3" sqref="B3:O3"/>
    </sheetView>
  </sheetViews>
  <sheetFormatPr defaultRowHeight="15" x14ac:dyDescent="0.25"/>
  <cols>
    <col min="2" max="2" width="16.28515625" style="1" customWidth="1"/>
    <col min="3" max="3" width="9.28515625" customWidth="1"/>
    <col min="4" max="4" width="7.28515625" customWidth="1"/>
    <col min="5" max="5" width="53.140625" customWidth="1"/>
    <col min="6" max="6" width="14.85546875" customWidth="1"/>
    <col min="7" max="14" width="17.28515625" customWidth="1"/>
    <col min="15" max="15" width="17.28515625" hidden="1" customWidth="1"/>
    <col min="17" max="17" width="11.7109375" customWidth="1"/>
    <col min="19" max="19" width="5.7109375" customWidth="1"/>
  </cols>
  <sheetData>
    <row r="1" spans="2:17" ht="15.75" thickBot="1" x14ac:dyDescent="0.3"/>
    <row r="2" spans="2:17" s="17" customFormat="1" ht="88.5" customHeight="1" thickBot="1" x14ac:dyDescent="0.3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/>
      <c r="Q2"/>
    </row>
    <row r="3" spans="2:17" s="17" customFormat="1" ht="19.5" customHeight="1" thickBot="1" x14ac:dyDescent="0.3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2"/>
      <c r="P3"/>
      <c r="Q3"/>
    </row>
    <row r="4" spans="2:17" s="2" customFormat="1" ht="21" customHeight="1" x14ac:dyDescent="0.25">
      <c r="B4" s="33" t="s">
        <v>25</v>
      </c>
      <c r="C4" s="107" t="s">
        <v>23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</row>
    <row r="5" spans="2:17" s="2" customFormat="1" ht="21" customHeight="1" x14ac:dyDescent="0.25">
      <c r="B5" s="34" t="s">
        <v>21</v>
      </c>
      <c r="C5" s="109" t="str">
        <f>Orçamento!D5</f>
        <v>Reforma CEMEI Flavio Aparecido Ciaco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0"/>
    </row>
    <row r="6" spans="2:17" s="2" customFormat="1" ht="21" customHeight="1" x14ac:dyDescent="0.25">
      <c r="B6" s="34" t="s">
        <v>26</v>
      </c>
      <c r="C6" s="109" t="str">
        <f>Orçamento!D6</f>
        <v>Av. Regit Arab nº 1434 - bairro Cidade Aracy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</row>
    <row r="7" spans="2:17" s="2" customFormat="1" ht="21" customHeight="1" x14ac:dyDescent="0.25">
      <c r="B7" s="35" t="s">
        <v>22</v>
      </c>
      <c r="C7" s="109" t="str">
        <f>Orçamento!D7</f>
        <v>CDHU 200 E SINAPI 01/2026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</row>
    <row r="8" spans="2:17" s="2" customFormat="1" ht="21" customHeight="1" x14ac:dyDescent="0.25">
      <c r="B8" s="35" t="s">
        <v>24</v>
      </c>
      <c r="C8" s="115">
        <f>Orçamento!D8</f>
        <v>0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2:17" s="2" customFormat="1" ht="6" customHeight="1" x14ac:dyDescent="0.25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2:17" s="2" customFormat="1" ht="27" customHeight="1" x14ac:dyDescent="0.25">
      <c r="B10" s="78" t="s">
        <v>48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2:17" s="2" customFormat="1" ht="15" customHeight="1" x14ac:dyDescent="0.25">
      <c r="B11" s="81" t="s">
        <v>49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</row>
    <row r="12" spans="2:17" s="11" customFormat="1" ht="12" x14ac:dyDescent="0.2">
      <c r="B12" s="111"/>
      <c r="C12" s="112"/>
      <c r="D12" s="18" t="s">
        <v>17</v>
      </c>
      <c r="E12" s="18" t="s">
        <v>42</v>
      </c>
      <c r="F12" s="18" t="s">
        <v>43</v>
      </c>
      <c r="G12" s="18">
        <v>1</v>
      </c>
      <c r="H12" s="18">
        <v>2</v>
      </c>
      <c r="I12" s="18">
        <v>3</v>
      </c>
      <c r="J12" s="18">
        <v>4</v>
      </c>
      <c r="K12" s="18">
        <v>5</v>
      </c>
      <c r="L12" s="18">
        <v>6</v>
      </c>
      <c r="M12" s="18">
        <v>7</v>
      </c>
      <c r="N12" s="18">
        <v>8</v>
      </c>
      <c r="O12" s="42">
        <v>9</v>
      </c>
    </row>
    <row r="13" spans="2:17" s="2" customFormat="1" ht="14.25" x14ac:dyDescent="0.25">
      <c r="B13" s="111"/>
      <c r="C13" s="112"/>
      <c r="D13" s="117">
        <v>1</v>
      </c>
      <c r="E13" s="113" t="str">
        <f>Orçamento!F13</f>
        <v>SERVIÇOS PRELIMINARES</v>
      </c>
      <c r="F13" s="36">
        <f>Orçamento!M16</f>
        <v>0</v>
      </c>
      <c r="G13" s="36">
        <f>$F13*G14</f>
        <v>0</v>
      </c>
      <c r="H13" s="36">
        <f t="shared" ref="H13:O13" si="0">$F13*H14</f>
        <v>0</v>
      </c>
      <c r="I13" s="36">
        <f t="shared" si="0"/>
        <v>0</v>
      </c>
      <c r="J13" s="36">
        <f t="shared" si="0"/>
        <v>0</v>
      </c>
      <c r="K13" s="36">
        <f t="shared" si="0"/>
        <v>0</v>
      </c>
      <c r="L13" s="36">
        <f t="shared" si="0"/>
        <v>0</v>
      </c>
      <c r="M13" s="36">
        <f t="shared" si="0"/>
        <v>0</v>
      </c>
      <c r="N13" s="36">
        <f t="shared" si="0"/>
        <v>0</v>
      </c>
      <c r="O13" s="43">
        <f t="shared" si="0"/>
        <v>0</v>
      </c>
    </row>
    <row r="14" spans="2:17" s="2" customFormat="1" ht="14.25" x14ac:dyDescent="0.25">
      <c r="B14" s="111"/>
      <c r="C14" s="112"/>
      <c r="D14" s="118"/>
      <c r="E14" s="114"/>
      <c r="F14" s="40">
        <f>SUM(G14:O14)</f>
        <v>1</v>
      </c>
      <c r="G14" s="41">
        <v>1</v>
      </c>
      <c r="H14" s="41"/>
      <c r="I14" s="41"/>
      <c r="J14" s="41"/>
      <c r="K14" s="41"/>
      <c r="L14" s="41"/>
      <c r="M14" s="41"/>
      <c r="N14" s="41"/>
      <c r="O14" s="44"/>
    </row>
    <row r="15" spans="2:17" s="11" customFormat="1" ht="12" x14ac:dyDescent="0.2">
      <c r="B15" s="111"/>
      <c r="C15" s="112"/>
      <c r="D15" s="121">
        <v>2</v>
      </c>
      <c r="E15" s="113" t="str">
        <f>Orçamento!F17</f>
        <v>COBERTURA DE ÁREA DE RECREAÇÃO</v>
      </c>
      <c r="F15" s="36">
        <f>Orçamento!M21</f>
        <v>0</v>
      </c>
      <c r="G15" s="36">
        <f>$F15*G16</f>
        <v>0</v>
      </c>
      <c r="H15" s="36">
        <f t="shared" ref="H15" si="1">$F15*H16</f>
        <v>0</v>
      </c>
      <c r="I15" s="36">
        <f t="shared" ref="I15" si="2">$F15*I16</f>
        <v>0</v>
      </c>
      <c r="J15" s="36">
        <f t="shared" ref="J15:N15" si="3">$F15*J16</f>
        <v>0</v>
      </c>
      <c r="K15" s="36">
        <f t="shared" ref="K15:O15" si="4">$F15*K16</f>
        <v>0</v>
      </c>
      <c r="L15" s="36">
        <f t="shared" si="3"/>
        <v>0</v>
      </c>
      <c r="M15" s="36">
        <f t="shared" si="4"/>
        <v>0</v>
      </c>
      <c r="N15" s="36">
        <f t="shared" si="3"/>
        <v>0</v>
      </c>
      <c r="O15" s="43">
        <f t="shared" si="4"/>
        <v>0</v>
      </c>
    </row>
    <row r="16" spans="2:17" s="11" customFormat="1" ht="12" x14ac:dyDescent="0.2">
      <c r="B16" s="111"/>
      <c r="C16" s="112"/>
      <c r="D16" s="122"/>
      <c r="E16" s="114"/>
      <c r="F16" s="40">
        <f>SUM(G16:O16)</f>
        <v>1</v>
      </c>
      <c r="G16" s="41">
        <v>0.5</v>
      </c>
      <c r="H16" s="41">
        <v>0.5</v>
      </c>
      <c r="I16" s="41"/>
      <c r="J16" s="41"/>
      <c r="K16" s="41"/>
      <c r="L16" s="41"/>
      <c r="M16" s="41"/>
      <c r="N16" s="41"/>
      <c r="O16" s="44"/>
    </row>
    <row r="17" spans="2:17" s="11" customFormat="1" ht="12" x14ac:dyDescent="0.2">
      <c r="B17" s="111"/>
      <c r="C17" s="112"/>
      <c r="D17" s="121">
        <v>3</v>
      </c>
      <c r="E17" s="119" t="str">
        <f>Orçamento!F22</f>
        <v>EXECUÇÃO DE PISO INTERTRAVADO CALÇADA EXTERNA</v>
      </c>
      <c r="F17" s="36">
        <f>Orçamento!M27</f>
        <v>0</v>
      </c>
      <c r="G17" s="36">
        <f>$F17*G18</f>
        <v>0</v>
      </c>
      <c r="H17" s="36">
        <f t="shared" ref="H17" si="5">$F17*H18</f>
        <v>0</v>
      </c>
      <c r="I17" s="36">
        <f t="shared" ref="I17" si="6">$F17*I18</f>
        <v>0</v>
      </c>
      <c r="J17" s="36">
        <f t="shared" ref="J17:N17" si="7">$F17*J18</f>
        <v>0</v>
      </c>
      <c r="K17" s="36">
        <f t="shared" ref="K17:O17" si="8">$F17*K18</f>
        <v>0</v>
      </c>
      <c r="L17" s="36">
        <f t="shared" si="7"/>
        <v>0</v>
      </c>
      <c r="M17" s="36">
        <f t="shared" si="8"/>
        <v>0</v>
      </c>
      <c r="N17" s="36">
        <f t="shared" si="7"/>
        <v>0</v>
      </c>
      <c r="O17" s="43">
        <f t="shared" si="8"/>
        <v>0</v>
      </c>
    </row>
    <row r="18" spans="2:17" s="11" customFormat="1" ht="12" x14ac:dyDescent="0.2">
      <c r="B18" s="111"/>
      <c r="C18" s="112"/>
      <c r="D18" s="122"/>
      <c r="E18" s="120"/>
      <c r="F18" s="40">
        <f>SUM(G18:O18)</f>
        <v>1</v>
      </c>
      <c r="G18" s="41">
        <v>1</v>
      </c>
      <c r="H18" s="41"/>
      <c r="I18" s="41"/>
      <c r="J18" s="41"/>
      <c r="K18" s="41"/>
      <c r="L18" s="41"/>
      <c r="M18" s="41"/>
      <c r="N18" s="41"/>
      <c r="O18" s="44"/>
    </row>
    <row r="19" spans="2:17" s="11" customFormat="1" ht="12" x14ac:dyDescent="0.2">
      <c r="B19" s="111"/>
      <c r="C19" s="112"/>
      <c r="D19" s="121">
        <v>4</v>
      </c>
      <c r="E19" s="113" t="str">
        <f>Orçamento!F28</f>
        <v>PINTURA RECREATIVA</v>
      </c>
      <c r="F19" s="36">
        <f>Orçamento!M31</f>
        <v>0</v>
      </c>
      <c r="G19" s="36">
        <f>$F19*G20</f>
        <v>0</v>
      </c>
      <c r="H19" s="36">
        <f t="shared" ref="H19:O23" si="9">$F19*H20</f>
        <v>0</v>
      </c>
      <c r="I19" s="36">
        <f t="shared" si="9"/>
        <v>0</v>
      </c>
      <c r="J19" s="36">
        <f t="shared" si="9"/>
        <v>0</v>
      </c>
      <c r="K19" s="36">
        <f t="shared" si="9"/>
        <v>0</v>
      </c>
      <c r="L19" s="36">
        <f t="shared" si="9"/>
        <v>0</v>
      </c>
      <c r="M19" s="36">
        <f t="shared" si="9"/>
        <v>0</v>
      </c>
      <c r="N19" s="36">
        <f t="shared" si="9"/>
        <v>0</v>
      </c>
      <c r="O19" s="43">
        <f t="shared" si="9"/>
        <v>0</v>
      </c>
    </row>
    <row r="20" spans="2:17" s="11" customFormat="1" ht="12" x14ac:dyDescent="0.2">
      <c r="B20" s="111"/>
      <c r="C20" s="112"/>
      <c r="D20" s="122"/>
      <c r="E20" s="114"/>
      <c r="F20" s="40">
        <f>SUM(G20:O20)</f>
        <v>1</v>
      </c>
      <c r="G20" s="41"/>
      <c r="H20" s="41"/>
      <c r="I20" s="41">
        <v>0.2</v>
      </c>
      <c r="J20" s="41">
        <v>0.2</v>
      </c>
      <c r="K20" s="41">
        <v>0.2</v>
      </c>
      <c r="L20" s="41">
        <v>0.2</v>
      </c>
      <c r="M20" s="41">
        <v>0.2</v>
      </c>
      <c r="N20" s="41"/>
      <c r="O20" s="44"/>
    </row>
    <row r="21" spans="2:17" s="11" customFormat="1" ht="12" x14ac:dyDescent="0.2">
      <c r="B21" s="111"/>
      <c r="C21" s="112"/>
      <c r="D21" s="121">
        <v>5</v>
      </c>
      <c r="E21" s="113" t="str">
        <f>Orçamento!F32</f>
        <v>GRADE E PORTÃO DE ENTRADA</v>
      </c>
      <c r="F21" s="36">
        <f>Orçamento!M36</f>
        <v>0</v>
      </c>
      <c r="G21" s="36">
        <f>$F21*G22</f>
        <v>0</v>
      </c>
      <c r="H21" s="36">
        <f t="shared" si="9"/>
        <v>0</v>
      </c>
      <c r="I21" s="36">
        <f t="shared" si="9"/>
        <v>0</v>
      </c>
      <c r="J21" s="36">
        <f t="shared" si="9"/>
        <v>0</v>
      </c>
      <c r="K21" s="36">
        <f t="shared" si="9"/>
        <v>0</v>
      </c>
      <c r="L21" s="36">
        <f t="shared" si="9"/>
        <v>0</v>
      </c>
      <c r="M21" s="36">
        <f t="shared" si="9"/>
        <v>0</v>
      </c>
      <c r="N21" s="36">
        <f t="shared" si="9"/>
        <v>0</v>
      </c>
      <c r="O21" s="43">
        <f t="shared" si="9"/>
        <v>0</v>
      </c>
    </row>
    <row r="22" spans="2:17" s="11" customFormat="1" ht="12" x14ac:dyDescent="0.2">
      <c r="B22" s="111"/>
      <c r="C22" s="112"/>
      <c r="D22" s="122"/>
      <c r="E22" s="114"/>
      <c r="F22" s="40">
        <f>SUM(G22:O22)</f>
        <v>1</v>
      </c>
      <c r="G22" s="41"/>
      <c r="H22" s="41">
        <v>0.2</v>
      </c>
      <c r="I22" s="41">
        <v>0.2</v>
      </c>
      <c r="J22" s="41">
        <v>0.2</v>
      </c>
      <c r="K22" s="41">
        <v>0.2</v>
      </c>
      <c r="L22" s="41">
        <v>0.2</v>
      </c>
      <c r="M22" s="41"/>
      <c r="N22" s="41"/>
      <c r="O22" s="44"/>
    </row>
    <row r="23" spans="2:17" s="11" customFormat="1" ht="12" x14ac:dyDescent="0.2">
      <c r="B23" s="111"/>
      <c r="C23" s="112"/>
      <c r="D23" s="121">
        <v>6</v>
      </c>
      <c r="E23" s="113" t="str">
        <f>Orçamento!F37</f>
        <v>SERVIÇOS COMPLEMENTARES</v>
      </c>
      <c r="F23" s="36">
        <f>Orçamento!M40</f>
        <v>0</v>
      </c>
      <c r="G23" s="36">
        <f>$F23*G24</f>
        <v>0</v>
      </c>
      <c r="H23" s="36">
        <f t="shared" si="9"/>
        <v>0</v>
      </c>
      <c r="I23" s="36">
        <f t="shared" si="9"/>
        <v>0</v>
      </c>
      <c r="J23" s="36">
        <f t="shared" si="9"/>
        <v>0</v>
      </c>
      <c r="K23" s="36">
        <f t="shared" si="9"/>
        <v>0</v>
      </c>
      <c r="L23" s="36">
        <f t="shared" si="9"/>
        <v>0</v>
      </c>
      <c r="M23" s="36">
        <f t="shared" si="9"/>
        <v>0</v>
      </c>
      <c r="N23" s="36">
        <f t="shared" si="9"/>
        <v>0</v>
      </c>
      <c r="O23" s="43">
        <f t="shared" si="9"/>
        <v>0</v>
      </c>
    </row>
    <row r="24" spans="2:17" s="11" customFormat="1" ht="12" x14ac:dyDescent="0.2">
      <c r="B24" s="111"/>
      <c r="C24" s="112"/>
      <c r="D24" s="122"/>
      <c r="E24" s="114"/>
      <c r="F24" s="40">
        <f>SUM(G24:O24)</f>
        <v>1</v>
      </c>
      <c r="G24" s="41"/>
      <c r="H24" s="41"/>
      <c r="I24" s="41"/>
      <c r="J24" s="41"/>
      <c r="K24" s="41"/>
      <c r="L24" s="41"/>
      <c r="M24" s="41"/>
      <c r="N24" s="41">
        <v>1</v>
      </c>
      <c r="O24" s="44"/>
    </row>
    <row r="25" spans="2:17" s="11" customFormat="1" ht="14.25" x14ac:dyDescent="0.25">
      <c r="B25" s="111"/>
      <c r="C25" s="112"/>
      <c r="D25" s="38"/>
      <c r="E25" s="39" t="s">
        <v>45</v>
      </c>
      <c r="F25" s="40"/>
      <c r="G25" s="36">
        <f>G17+G15+G13+G23+G19+G21</f>
        <v>0</v>
      </c>
      <c r="H25" s="36">
        <f t="shared" ref="H25:N25" si="10">H17+H15+H13+H23+H19+H21</f>
        <v>0</v>
      </c>
      <c r="I25" s="36">
        <f t="shared" si="10"/>
        <v>0</v>
      </c>
      <c r="J25" s="36">
        <f t="shared" si="10"/>
        <v>0</v>
      </c>
      <c r="K25" s="36">
        <f t="shared" si="10"/>
        <v>0</v>
      </c>
      <c r="L25" s="36">
        <f t="shared" si="10"/>
        <v>0</v>
      </c>
      <c r="M25" s="36">
        <f t="shared" si="10"/>
        <v>0</v>
      </c>
      <c r="N25" s="36">
        <f t="shared" si="10"/>
        <v>0</v>
      </c>
      <c r="O25" s="36">
        <f t="shared" ref="O25" si="11">O17+O15+O13+O23</f>
        <v>0</v>
      </c>
      <c r="P25" s="7"/>
      <c r="Q25" s="7"/>
    </row>
    <row r="26" spans="2:17" s="2" customFormat="1" ht="14.25" customHeight="1" x14ac:dyDescent="0.25">
      <c r="B26" s="123"/>
      <c r="C26" s="124"/>
      <c r="D26" s="37"/>
      <c r="E26" s="47" t="s">
        <v>46</v>
      </c>
      <c r="F26" s="45">
        <f>F13+F15+F17+F23+F19+F21</f>
        <v>0</v>
      </c>
      <c r="G26" s="46">
        <f>G25</f>
        <v>0</v>
      </c>
      <c r="H26" s="46">
        <f>H25+G26</f>
        <v>0</v>
      </c>
      <c r="I26" s="46">
        <f t="shared" ref="I26" si="12">I25+H26</f>
        <v>0</v>
      </c>
      <c r="J26" s="46">
        <f t="shared" ref="J26" si="13">J25+I26</f>
        <v>0</v>
      </c>
      <c r="K26" s="46">
        <f t="shared" ref="K26" si="14">K25+J26</f>
        <v>0</v>
      </c>
      <c r="L26" s="46">
        <f t="shared" ref="L26" si="15">L25+K26</f>
        <v>0</v>
      </c>
      <c r="M26" s="46">
        <f t="shared" ref="M26" si="16">M25+L26</f>
        <v>0</v>
      </c>
      <c r="N26" s="46">
        <f t="shared" ref="N26" si="17">N25+M26</f>
        <v>0</v>
      </c>
      <c r="O26" s="46">
        <f t="shared" ref="O26" si="18">O25+N26</f>
        <v>0</v>
      </c>
      <c r="P26" s="7"/>
      <c r="Q26" s="7"/>
    </row>
    <row r="27" spans="2:17" s="2" customFormat="1" ht="5.25" customHeight="1" x14ac:dyDescent="0.25">
      <c r="B27" s="22"/>
      <c r="C27" s="61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</row>
    <row r="28" spans="2:17" s="2" customFormat="1" ht="106.5" customHeight="1" thickBot="1" x14ac:dyDescent="0.3">
      <c r="B28" s="25"/>
      <c r="C28" s="51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2:17" s="2" customFormat="1" ht="14.25" x14ac:dyDescent="0.25">
      <c r="B29" s="6"/>
      <c r="C29" s="5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</row>
    <row r="30" spans="2:17" s="2" customFormat="1" ht="14.25" x14ac:dyDescent="0.25">
      <c r="B30" s="6"/>
      <c r="C30" s="56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2:17" s="2" customFormat="1" ht="14.25" x14ac:dyDescent="0.25">
      <c r="B31" s="6"/>
    </row>
    <row r="32" spans="2:17" s="2" customFormat="1" ht="14.25" x14ac:dyDescent="0.25">
      <c r="B32" s="6"/>
    </row>
  </sheetData>
  <mergeCells count="41">
    <mergeCell ref="C29:O29"/>
    <mergeCell ref="C30:O30"/>
    <mergeCell ref="B13:C13"/>
    <mergeCell ref="B15:C15"/>
    <mergeCell ref="B17:C17"/>
    <mergeCell ref="B26:C26"/>
    <mergeCell ref="B14:C14"/>
    <mergeCell ref="B25:C25"/>
    <mergeCell ref="B20:C20"/>
    <mergeCell ref="D15:D16"/>
    <mergeCell ref="D17:D18"/>
    <mergeCell ref="B23:C23"/>
    <mergeCell ref="D23:D24"/>
    <mergeCell ref="E23:E24"/>
    <mergeCell ref="B24:C24"/>
    <mergeCell ref="D19:D20"/>
    <mergeCell ref="C28:O28"/>
    <mergeCell ref="C27:O27"/>
    <mergeCell ref="B16:C16"/>
    <mergeCell ref="B18:C18"/>
    <mergeCell ref="D13:D14"/>
    <mergeCell ref="E13:E14"/>
    <mergeCell ref="E15:E16"/>
    <mergeCell ref="E17:E18"/>
    <mergeCell ref="D21:D22"/>
    <mergeCell ref="E21:E22"/>
    <mergeCell ref="B22:C22"/>
    <mergeCell ref="B19:C19"/>
    <mergeCell ref="B2:O2"/>
    <mergeCell ref="B3:O3"/>
    <mergeCell ref="C4:O4"/>
    <mergeCell ref="C5:O5"/>
    <mergeCell ref="B21:C21"/>
    <mergeCell ref="E19:E20"/>
    <mergeCell ref="C6:O6"/>
    <mergeCell ref="C7:O7"/>
    <mergeCell ref="C8:O8"/>
    <mergeCell ref="B9:O9"/>
    <mergeCell ref="B10:O10"/>
    <mergeCell ref="B11:O11"/>
    <mergeCell ref="B12:C12"/>
  </mergeCells>
  <pageMargins left="0.511811024" right="0.511811024" top="0.78740157499999996" bottom="0.78740157499999996" header="0.31496062000000002" footer="0.31496062000000002"/>
  <pageSetup paperSize="9" scale="56" fitToHeight="0" orientation="landscape" r:id="rId1"/>
  <ignoredErrors>
    <ignoredError sqref="F15: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</vt:lpstr>
      <vt:lpstr>Cronograma Físico Financeiro</vt:lpstr>
      <vt:lpstr>'Cronograma Físico Financeiro'!Area_de_impressao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Aírton Mendes da Hora</dc:creator>
  <cp:lastModifiedBy>Fabia Assis</cp:lastModifiedBy>
  <cp:lastPrinted>2026-05-28T11:55:43Z</cp:lastPrinted>
  <dcterms:created xsi:type="dcterms:W3CDTF">2021-12-16T16:14:08Z</dcterms:created>
  <dcterms:modified xsi:type="dcterms:W3CDTF">2026-06-09T13:47:27Z</dcterms:modified>
</cp:coreProperties>
</file>