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Matriz de Risco" sheetId="1" r:id="rId1"/>
    <sheet name="Listas" sheetId="2" r:id="rId2"/>
  </sheets>
  <definedNames>
    <definedName name="_xlnm.Print_Area" localSheetId="0">'Matriz de Risco'!$B$2:$L$20</definedName>
    <definedName name="_xlnm.Print_Titles" localSheetId="0">'Matriz de Risco'!$2:$11</definedName>
  </definedNames>
  <calcPr calcId="145621"/>
</workbook>
</file>

<file path=xl/calcChain.xml><?xml version="1.0" encoding="utf-8"?>
<calcChain xmlns="http://schemas.openxmlformats.org/spreadsheetml/2006/main">
  <c r="I17" i="1" l="1"/>
  <c r="B18" i="1"/>
  <c r="H17" i="1"/>
  <c r="B17" i="1"/>
  <c r="I16" i="1"/>
  <c r="H16" i="1"/>
  <c r="B16" i="1"/>
  <c r="I14" i="1"/>
  <c r="B15" i="1"/>
  <c r="H14" i="1"/>
  <c r="B14" i="1"/>
  <c r="H15" i="1"/>
  <c r="I15" i="1"/>
  <c r="I12" i="1"/>
  <c r="B19" i="1"/>
  <c r="B20" i="1" s="1"/>
  <c r="B13" i="1"/>
  <c r="I13" i="1"/>
  <c r="H13" i="1"/>
  <c r="H7" i="1" l="1"/>
  <c r="I20" i="1" l="1"/>
  <c r="I19" i="1"/>
  <c r="I18" i="1" l="1"/>
  <c r="H18" i="1"/>
  <c r="H19" i="1"/>
  <c r="H20" i="1"/>
  <c r="H12" i="1"/>
</calcChain>
</file>

<file path=xl/sharedStrings.xml><?xml version="1.0" encoding="utf-8"?>
<sst xmlns="http://schemas.openxmlformats.org/spreadsheetml/2006/main" count="105" uniqueCount="60">
  <si>
    <t>Processo Administrativo nº:</t>
  </si>
  <si>
    <t>FRAÇÃO DO OBJETO</t>
  </si>
  <si>
    <t>RISCO</t>
  </si>
  <si>
    <t>CENÁRIO</t>
  </si>
  <si>
    <t>PROBABILIDADE</t>
  </si>
  <si>
    <t>IMPACTO</t>
  </si>
  <si>
    <t>EXPOSIÇÃO</t>
  </si>
  <si>
    <t>Baixa</t>
  </si>
  <si>
    <t>Alto</t>
  </si>
  <si>
    <t>AÇÕES</t>
  </si>
  <si>
    <t>RESPONSÁVEL</t>
  </si>
  <si>
    <t>RESPOSTA</t>
  </si>
  <si>
    <t>Mitigar</t>
  </si>
  <si>
    <t>Intervenção:</t>
  </si>
  <si>
    <t>Local:</t>
  </si>
  <si>
    <t>Data:</t>
  </si>
  <si>
    <t>EMPRESA CONTRATADA</t>
  </si>
  <si>
    <t>Alta</t>
  </si>
  <si>
    <t>Média</t>
  </si>
  <si>
    <t>Médio</t>
  </si>
  <si>
    <t>Baixo</t>
  </si>
  <si>
    <t>Nome do Projeto</t>
  </si>
  <si>
    <t>MATRIZ DE AVALIAÇÃO DE RISCOS DE PROJETO</t>
  </si>
  <si>
    <t>Aceitar</t>
  </si>
  <si>
    <t>Transferir</t>
  </si>
  <si>
    <t>Eliminar</t>
  </si>
  <si>
    <t>Explorar</t>
  </si>
  <si>
    <t>Compartilhar</t>
  </si>
  <si>
    <t>Aumentar</t>
  </si>
  <si>
    <t>A locação gera alinhamentos rotacionados ou deslocados.</t>
  </si>
  <si>
    <t>ADITIVO</t>
  </si>
  <si>
    <t>Não gera aditivo</t>
  </si>
  <si>
    <t>CONSTRUÇÃO DE ÁREA DE LAZER</t>
  </si>
  <si>
    <t>TERRAPLANAGEM</t>
  </si>
  <si>
    <t>Instabilidade dos talude naturais</t>
  </si>
  <si>
    <t>Movimentação de terra causa instabilidade promovendo espalhamento e material na via e em lotes próximos</t>
  </si>
  <si>
    <t>PISO DE CONCRETO</t>
  </si>
  <si>
    <t>Fissuração por retração</t>
  </si>
  <si>
    <t>Piso de concreto fissura por efeito da retração do concreto, desplacando.</t>
  </si>
  <si>
    <t>INTERFERÊNCIAS</t>
  </si>
  <si>
    <t>LOCAÇÃO DE OBRA</t>
  </si>
  <si>
    <t>Erro na locação dos elementos da obra</t>
  </si>
  <si>
    <t>Interferências com infraestrutura existente</t>
  </si>
  <si>
    <t>Ao realizar escavações, tornam-se aparentes infraestruturas enterradas</t>
  </si>
  <si>
    <t>FURTO DE MATERIAIS</t>
  </si>
  <si>
    <t>Materiais são furtados da obra</t>
  </si>
  <si>
    <t>Canteiro e execução inadequada permite o furto de materiais das mais diversas naturezas</t>
  </si>
  <si>
    <t>SERVIÇOS PRELIMINARES</t>
  </si>
  <si>
    <t>Invasão do container de obra</t>
  </si>
  <si>
    <t>O container contendo todos os materiais de obra é invadido com intuito de furto</t>
  </si>
  <si>
    <t>Limpeza do terreno promove a retirada de grama natural</t>
  </si>
  <si>
    <t>Ao limpar o terreno, a máquina destrói forração em excesso, superando a área a ser reconstituída por grama</t>
  </si>
  <si>
    <t>Piso de concreto cede por deformação do solo de base</t>
  </si>
  <si>
    <t>Cessão do piso de concreto</t>
  </si>
  <si>
    <t>ACESSIBILIDADE</t>
  </si>
  <si>
    <t>Caminhos não representam rota acessível</t>
  </si>
  <si>
    <t>Os caminnhos criados não podem ser considerados rotas acessíveis</t>
  </si>
  <si>
    <t>ÁREA DE LAZER NO JARDIM ZAVAGLIA</t>
  </si>
  <si>
    <t>403/2019</t>
  </si>
  <si>
    <t>RUA DEPUTADO ANTONIO DONATO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</si>
</sst>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/>
      <bottom style="medium">
        <color theme="5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theme="5" tint="-0.499984740745262"/>
      </bottom>
      <diagonal/>
    </border>
    <border>
      <left/>
      <right style="thin">
        <color indexed="64"/>
      </right>
      <top/>
      <bottom style="medium">
        <color theme="5" tint="-0.499984740745262"/>
      </bottom>
      <diagonal/>
    </border>
    <border>
      <left style="thin">
        <color indexed="64"/>
      </left>
      <right/>
      <top style="medium">
        <color theme="5" tint="-0.499984740745262"/>
      </top>
      <bottom/>
      <diagonal/>
    </border>
    <border>
      <left/>
      <right style="thin">
        <color indexed="64"/>
      </right>
      <top style="medium">
        <color theme="5" tint="-0.499984740745262"/>
      </top>
      <bottom/>
      <diagonal/>
    </border>
    <border>
      <left style="thin">
        <color indexed="64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indexed="64"/>
      </right>
      <top/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0" borderId="10" xfId="0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1" fillId="2" borderId="14" xfId="0" applyFont="1" applyFill="1" applyBorder="1"/>
    <xf numFmtId="0" fontId="1" fillId="2" borderId="15" xfId="0" applyFont="1" applyFill="1" applyBorder="1" applyAlignment="1">
      <alignment horizontal="center"/>
    </xf>
    <xf numFmtId="0" fontId="0" fillId="0" borderId="22" xfId="0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5" fillId="2" borderId="1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7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4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533376</xdr:colOff>
      <xdr:row>1</xdr:row>
      <xdr:rowOff>47626</xdr:rowOff>
    </xdr:from>
    <xdr:to>
      <xdr:col>2</xdr:col>
      <xdr:colOff>2207557</xdr:colOff>
      <xdr:row>4</xdr:row>
      <xdr:rowOff>110536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76" y="47626"/>
          <a:ext cx="1674181" cy="1037822"/>
        </a:xfrm>
        <a:prstGeom prst="rect">
          <a:avLst/>
        </a:prstGeom>
      </xdr:spPr>
    </xdr:pic>
    <xdr:clientData/>
  </xdr:twoCellAnchor>
  <xdr:twoCellAnchor>
    <xdr:from>
      <xdr:col>3</xdr:col>
      <xdr:colOff>33618</xdr:colOff>
      <xdr:row>1</xdr:row>
      <xdr:rowOff>78441</xdr:rowOff>
    </xdr:from>
    <xdr:to>
      <xdr:col>11</xdr:col>
      <xdr:colOff>874058</xdr:colOff>
      <xdr:row>4</xdr:row>
      <xdr:rowOff>268940</xdr:rowOff>
    </xdr:to>
    <xdr:sp macro="" textlink="">
      <xdr:nvSpPr>
        <xdr:cNvPr id="3" name="CaixaDeTexto 2"/>
        <xdr:cNvSpPr txBox="1"/>
      </xdr:nvSpPr>
      <xdr:spPr>
        <a:xfrm>
          <a:off x="2678206" y="78441"/>
          <a:ext cx="10645587" cy="11654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400">
              <a:solidFill>
                <a:schemeClr val="accent2">
                  <a:lumMod val="50000"/>
                </a:schemeClr>
              </a:solidFill>
            </a:rPr>
            <a:t>PROGRESSO</a:t>
          </a:r>
          <a:r>
            <a:rPr lang="pt-BR" sz="2400" baseline="0">
              <a:solidFill>
                <a:schemeClr val="accent2">
                  <a:lumMod val="50000"/>
                </a:schemeClr>
              </a:solidFill>
            </a:rPr>
            <a:t> E HABITAÇÃO DE SÃO CARLOS S/A - PROHAB SÃO CARLOS</a:t>
          </a:r>
        </a:p>
        <a:p>
          <a:pPr algn="ctr"/>
          <a:r>
            <a:rPr lang="pt-BR" sz="2000" baseline="0">
              <a:solidFill>
                <a:schemeClr val="accent2">
                  <a:lumMod val="50000"/>
                </a:schemeClr>
              </a:solidFill>
            </a:rPr>
            <a:t>DEPARTAMENTO DE PROJETOS</a:t>
          </a:r>
        </a:p>
        <a:p>
          <a:pPr algn="ctr"/>
          <a:r>
            <a:rPr lang="pt-BR" sz="1000"/>
            <a:t>Rua São Joaquim, 958 – Centro, São Carlos, SP</a:t>
          </a:r>
        </a:p>
        <a:p>
          <a:pPr algn="ctr"/>
          <a:r>
            <a:rPr lang="pt-BR" sz="1000"/>
            <a:t>Telefone: (16) 3373-7600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0"/>
  <sheetViews>
    <sheetView showGridLines="0" tabSelected="1" view="pageBreakPreview" zoomScale="70" zoomScaleNormal="100" zoomScaleSheetLayoutView="70" workbookViewId="0">
      <selection activeCell="Q5" sqref="Q5"/>
    </sheetView>
  </sheetViews>
  <sheetFormatPr defaultRowHeight="15" x14ac:dyDescent="0.25"/>
  <cols>
    <col min="2" max="2" width="2.85546875" customWidth="1"/>
    <col min="3" max="4" width="36.85546875" customWidth="1"/>
    <col min="5" max="5" width="30.7109375" bestFit="1" customWidth="1"/>
    <col min="6" max="6" width="16.7109375" customWidth="1"/>
    <col min="7" max="8" width="16.5703125" customWidth="1"/>
    <col min="9" max="9" width="28.28515625" customWidth="1"/>
    <col min="10" max="10" width="13.7109375" customWidth="1"/>
    <col min="11" max="11" width="18.85546875" customWidth="1"/>
    <col min="12" max="12" width="13.7109375" bestFit="1" customWidth="1"/>
  </cols>
  <sheetData>
    <row r="2" spans="2:12" ht="25.5" customHeight="1" x14ac:dyDescent="0.25">
      <c r="B2" s="10"/>
      <c r="C2" s="11"/>
      <c r="D2" s="18"/>
      <c r="E2" s="18"/>
      <c r="F2" s="18"/>
      <c r="G2" s="18"/>
      <c r="H2" s="18"/>
      <c r="I2" s="18"/>
      <c r="J2" s="18"/>
      <c r="K2" s="18"/>
      <c r="L2" s="19"/>
    </row>
    <row r="3" spans="2:12" ht="25.5" customHeight="1" x14ac:dyDescent="0.25">
      <c r="B3" s="12"/>
      <c r="C3" s="1"/>
      <c r="D3" s="20"/>
      <c r="E3" s="20"/>
      <c r="F3" s="20"/>
      <c r="G3" s="20"/>
      <c r="H3" s="20"/>
      <c r="I3" s="20"/>
      <c r="J3" s="20"/>
      <c r="K3" s="20"/>
      <c r="L3" s="21"/>
    </row>
    <row r="4" spans="2:12" ht="25.5" customHeight="1" x14ac:dyDescent="0.25">
      <c r="B4" s="12"/>
      <c r="C4" s="1"/>
      <c r="D4" s="20"/>
      <c r="E4" s="20"/>
      <c r="F4" s="20"/>
      <c r="G4" s="20"/>
      <c r="H4" s="20"/>
      <c r="I4" s="20"/>
      <c r="J4" s="20"/>
      <c r="K4" s="20"/>
      <c r="L4" s="21"/>
    </row>
    <row r="5" spans="2:12" ht="25.5" customHeight="1" thickBot="1" x14ac:dyDescent="0.3">
      <c r="B5" s="13"/>
      <c r="C5" s="2"/>
      <c r="D5" s="22"/>
      <c r="E5" s="22"/>
      <c r="F5" s="22"/>
      <c r="G5" s="22"/>
      <c r="H5" s="22"/>
      <c r="I5" s="22"/>
      <c r="J5" s="22"/>
      <c r="K5" s="22"/>
      <c r="L5" s="23"/>
    </row>
    <row r="6" spans="2:12" ht="25.5" customHeight="1" x14ac:dyDescent="0.4">
      <c r="B6" s="28" t="s">
        <v>22</v>
      </c>
      <c r="C6" s="29"/>
      <c r="D6" s="29"/>
      <c r="E6" s="29"/>
      <c r="F6" s="29"/>
      <c r="G6" s="29"/>
      <c r="H6" s="29"/>
      <c r="I6" s="29"/>
      <c r="J6" s="29"/>
      <c r="K6" s="29"/>
      <c r="L6" s="30"/>
    </row>
    <row r="7" spans="2:12" x14ac:dyDescent="0.25">
      <c r="B7" s="24" t="s">
        <v>21</v>
      </c>
      <c r="C7" s="25"/>
      <c r="D7" s="38" t="s">
        <v>57</v>
      </c>
      <c r="E7" s="39"/>
      <c r="F7" s="25" t="s">
        <v>15</v>
      </c>
      <c r="G7" s="25"/>
      <c r="H7" s="33">
        <f ca="1">NOW()</f>
        <v>43756.401260069448</v>
      </c>
      <c r="I7" s="34"/>
      <c r="J7" s="34"/>
      <c r="K7" s="34"/>
      <c r="L7" s="35"/>
    </row>
    <row r="8" spans="2:12" ht="17.25" customHeight="1" x14ac:dyDescent="0.25">
      <c r="B8" s="26" t="s">
        <v>0</v>
      </c>
      <c r="C8" s="27"/>
      <c r="D8" s="40" t="s">
        <v>58</v>
      </c>
      <c r="E8" s="41"/>
      <c r="F8" s="31"/>
      <c r="G8" s="32"/>
      <c r="H8" s="31"/>
      <c r="I8" s="36"/>
      <c r="J8" s="36"/>
      <c r="K8" s="36"/>
      <c r="L8" s="37"/>
    </row>
    <row r="9" spans="2:12" ht="17.25" customHeight="1" x14ac:dyDescent="0.25">
      <c r="B9" s="26" t="s">
        <v>13</v>
      </c>
      <c r="C9" s="27"/>
      <c r="D9" s="40" t="s">
        <v>32</v>
      </c>
      <c r="E9" s="41"/>
      <c r="F9" s="31"/>
      <c r="G9" s="32"/>
      <c r="H9" s="31"/>
      <c r="I9" s="36"/>
      <c r="J9" s="36"/>
      <c r="K9" s="36"/>
      <c r="L9" s="37"/>
    </row>
    <row r="10" spans="2:12" x14ac:dyDescent="0.25">
      <c r="B10" s="26" t="s">
        <v>14</v>
      </c>
      <c r="C10" s="27"/>
      <c r="D10" s="40" t="s">
        <v>59</v>
      </c>
      <c r="E10" s="41"/>
      <c r="F10" s="31"/>
      <c r="G10" s="32"/>
      <c r="H10" s="31"/>
      <c r="I10" s="36"/>
      <c r="J10" s="36"/>
      <c r="K10" s="36"/>
      <c r="L10" s="37"/>
    </row>
    <row r="11" spans="2:12" x14ac:dyDescent="0.25">
      <c r="B11" s="14"/>
      <c r="C11" s="7" t="s">
        <v>1</v>
      </c>
      <c r="D11" s="7" t="s">
        <v>2</v>
      </c>
      <c r="E11" s="7" t="s">
        <v>3</v>
      </c>
      <c r="F11" s="7" t="s">
        <v>4</v>
      </c>
      <c r="G11" s="7" t="s">
        <v>5</v>
      </c>
      <c r="H11" s="7" t="s">
        <v>6</v>
      </c>
      <c r="I11" s="7" t="s">
        <v>9</v>
      </c>
      <c r="J11" s="7" t="s">
        <v>11</v>
      </c>
      <c r="K11" s="7" t="s">
        <v>10</v>
      </c>
      <c r="L11" s="15" t="s">
        <v>30</v>
      </c>
    </row>
    <row r="12" spans="2:12" ht="99.75" customHeight="1" x14ac:dyDescent="0.25">
      <c r="B12" s="16">
        <v>1</v>
      </c>
      <c r="C12" s="3" t="s">
        <v>47</v>
      </c>
      <c r="D12" s="4" t="s">
        <v>48</v>
      </c>
      <c r="E12" s="8" t="s">
        <v>49</v>
      </c>
      <c r="F12" s="9" t="s">
        <v>17</v>
      </c>
      <c r="G12" s="9" t="s">
        <v>20</v>
      </c>
      <c r="H12" s="9" t="str">
        <f>IF(OR(F12="",G12=""),"",IF(OR(AND(F12="Baixa",G12="Baixo"),AND(F12="Baixa",G12="Médio"),AND(F12="Média",G12="Baixo")),"Baixa",IF(OR(AND(F12="Alta",G12="Baixo"),AND(F12="Média",G12="Médio"),AND(F12="Baixa",G12="Alto")),"Média","Alta")))</f>
        <v>Média</v>
      </c>
      <c r="I12" s="4" t="str">
        <f>"-Contratação de segurança de obra.
-Métodos de logística que evitem o armazenamento de materiais de alto custo no container"</f>
        <v>-Contratação de segurança de obra.
-Métodos de logística que evitem o armazenamento de materiais de alto custo no container</v>
      </c>
      <c r="J12" s="5" t="s">
        <v>12</v>
      </c>
      <c r="K12" s="6" t="s">
        <v>16</v>
      </c>
      <c r="L12" s="17" t="s">
        <v>31</v>
      </c>
    </row>
    <row r="13" spans="2:12" ht="99.75" customHeight="1" x14ac:dyDescent="0.25">
      <c r="B13" s="16">
        <f t="shared" ref="B13:B18" si="0">B12+1</f>
        <v>2</v>
      </c>
      <c r="C13" s="3" t="s">
        <v>33</v>
      </c>
      <c r="D13" s="4" t="s">
        <v>34</v>
      </c>
      <c r="E13" s="8" t="s">
        <v>35</v>
      </c>
      <c r="F13" s="9" t="s">
        <v>18</v>
      </c>
      <c r="G13" s="9" t="s">
        <v>8</v>
      </c>
      <c r="H13" s="9" t="str">
        <f>IF(OR(F13="",G13=""),"",IF(OR(AND(F13="Baixa",G13="Baixo"),AND(F13="Baixa",G13="Médio"),AND(F13="Média",G13="Baixo")),"Baixa",IF(OR(AND(F13="Alta",G13="Baixo"),AND(F13="Média",G13="Médio"),AND(F13="Baixa",G13="Alto")),"Média","Alta")))</f>
        <v>Alta</v>
      </c>
      <c r="I13" s="4" t="str">
        <f>"-Acompanhamento de serviço pelo engenheiro responsável.
-Plano de escavação detalhado."</f>
        <v>-Acompanhamento de serviço pelo engenheiro responsável.
-Plano de escavação detalhado.</v>
      </c>
      <c r="J13" s="5" t="s">
        <v>12</v>
      </c>
      <c r="K13" s="6" t="s">
        <v>16</v>
      </c>
      <c r="L13" s="17" t="s">
        <v>31</v>
      </c>
    </row>
    <row r="14" spans="2:12" ht="99.75" customHeight="1" x14ac:dyDescent="0.25">
      <c r="B14" s="16">
        <f t="shared" si="0"/>
        <v>3</v>
      </c>
      <c r="C14" s="3" t="s">
        <v>33</v>
      </c>
      <c r="D14" s="4" t="s">
        <v>50</v>
      </c>
      <c r="E14" s="8" t="s">
        <v>51</v>
      </c>
      <c r="F14" s="9" t="s">
        <v>18</v>
      </c>
      <c r="G14" s="9" t="s">
        <v>8</v>
      </c>
      <c r="H14" s="9" t="str">
        <f>IF(OR(F14="",G14=""),"",IF(OR(AND(F14="Baixa",G14="Baixo"),AND(F14="Baixa",G14="Médio"),AND(F14="Média",G14="Baixo")),"Baixa",IF(OR(AND(F14="Alta",G14="Baixo"),AND(F14="Média",G14="Médio"),AND(F14="Baixa",G14="Alto")),"Média","Alta")))</f>
        <v>Alta</v>
      </c>
      <c r="I14" s="4" t="str">
        <f>"-Acompanhamento de serviço pelo engenheiro responsável.
-Delimitaçã da área de limpeza."</f>
        <v>-Acompanhamento de serviço pelo engenheiro responsável.
-Delimitaçã da área de limpeza.</v>
      </c>
      <c r="J14" s="5" t="s">
        <v>12</v>
      </c>
      <c r="K14" s="6" t="s">
        <v>16</v>
      </c>
      <c r="L14" s="17" t="s">
        <v>31</v>
      </c>
    </row>
    <row r="15" spans="2:12" ht="99.75" customHeight="1" x14ac:dyDescent="0.25">
      <c r="B15" s="16">
        <f t="shared" si="0"/>
        <v>4</v>
      </c>
      <c r="C15" s="3" t="s">
        <v>36</v>
      </c>
      <c r="D15" s="4" t="s">
        <v>37</v>
      </c>
      <c r="E15" s="8" t="s">
        <v>38</v>
      </c>
      <c r="F15" s="9" t="s">
        <v>17</v>
      </c>
      <c r="G15" s="9" t="s">
        <v>8</v>
      </c>
      <c r="H15" s="9" t="str">
        <f t="shared" ref="H15:H20" si="1">IF(OR(F15="",G15=""),"",IF(OR(AND(F15="Baixa",G15="Baixo"),AND(F15="Baixa",G15="Médio"),AND(F15="Média",G15="Baixo")),"Baixa",IF(OR(AND(F15="Alta",G15="Baixo"),AND(F15="Média",G15="Médio"),AND(F15="Baixa",G15="Alto")),"Média","Alta")))</f>
        <v>Alta</v>
      </c>
      <c r="I15" s="4" t="str">
        <f>"-Uso de concreto com resistencia característica adequada.                                               -Uso de armadura ou substituto para conter as tensões de tração."</f>
        <v>-Uso de concreto com resistencia característica adequada.                                               -Uso de armadura ou substituto para conter as tensões de tração.</v>
      </c>
      <c r="J15" s="5" t="s">
        <v>12</v>
      </c>
      <c r="K15" s="6" t="s">
        <v>16</v>
      </c>
      <c r="L15" s="17" t="s">
        <v>31</v>
      </c>
    </row>
    <row r="16" spans="2:12" ht="99.75" customHeight="1" x14ac:dyDescent="0.25">
      <c r="B16" s="16">
        <f t="shared" si="0"/>
        <v>5</v>
      </c>
      <c r="C16" s="3" t="s">
        <v>36</v>
      </c>
      <c r="D16" s="4" t="s">
        <v>53</v>
      </c>
      <c r="E16" s="8" t="s">
        <v>52</v>
      </c>
      <c r="F16" s="9" t="s">
        <v>18</v>
      </c>
      <c r="G16" s="9" t="s">
        <v>8</v>
      </c>
      <c r="H16" s="9" t="str">
        <f t="shared" ref="H16" si="2">IF(OR(F16="",G16=""),"",IF(OR(AND(F16="Baixa",G16="Baixo"),AND(F16="Baixa",G16="Médio"),AND(F16="Média",G16="Baixo")),"Baixa",IF(OR(AND(F16="Alta",G16="Baixo"),AND(F16="Média",G16="Médio"),AND(F16="Baixa",G16="Alto")),"Média","Alta")))</f>
        <v>Alta</v>
      </c>
      <c r="I16" s="4" t="str">
        <f>"-Compactação da base e do leito de forma adequada.                                  -Não permitir o tráfego de veículos sobre os pisos concretados."</f>
        <v>-Compactação da base e do leito de forma adequada.                                  -Não permitir o tráfego de veículos sobre os pisos concretados.</v>
      </c>
      <c r="J16" s="5" t="s">
        <v>12</v>
      </c>
      <c r="K16" s="6" t="s">
        <v>16</v>
      </c>
      <c r="L16" s="17" t="s">
        <v>31</v>
      </c>
    </row>
    <row r="17" spans="2:12" ht="99.75" customHeight="1" x14ac:dyDescent="0.25">
      <c r="B17" s="16">
        <f t="shared" si="0"/>
        <v>6</v>
      </c>
      <c r="C17" s="3" t="s">
        <v>54</v>
      </c>
      <c r="D17" s="4" t="s">
        <v>55</v>
      </c>
      <c r="E17" s="8" t="s">
        <v>56</v>
      </c>
      <c r="F17" s="9" t="s">
        <v>7</v>
      </c>
      <c r="G17" s="9" t="s">
        <v>8</v>
      </c>
      <c r="H17" s="9" t="str">
        <f t="shared" ref="H17" si="3">IF(OR(F17="",G17=""),"",IF(OR(AND(F17="Baixa",G17="Baixo"),AND(F17="Baixa",G17="Médio"),AND(F17="Média",G17="Baixo")),"Baixa",IF(OR(AND(F17="Alta",G17="Baixo"),AND(F17="Média",G17="Médio"),AND(F17="Baixa",G17="Alto")),"Média","Alta")))</f>
        <v>Média</v>
      </c>
      <c r="I17" s="4" t="str">
        <f>"-Garantir na execução as inclinações de norma                                  -Adaptar eventual topografia irregular com terraplanagem"</f>
        <v>-Garantir na execução as inclinações de norma                                  -Adaptar eventual topografia irregular com terraplanagem</v>
      </c>
      <c r="J17" s="5" t="s">
        <v>12</v>
      </c>
      <c r="K17" s="6" t="s">
        <v>16</v>
      </c>
      <c r="L17" s="17" t="s">
        <v>31</v>
      </c>
    </row>
    <row r="18" spans="2:12" ht="99.75" customHeight="1" x14ac:dyDescent="0.25">
      <c r="B18" s="16">
        <f t="shared" si="0"/>
        <v>7</v>
      </c>
      <c r="C18" s="3" t="s">
        <v>40</v>
      </c>
      <c r="D18" s="4" t="s">
        <v>41</v>
      </c>
      <c r="E18" s="8" t="s">
        <v>29</v>
      </c>
      <c r="F18" s="9" t="s">
        <v>18</v>
      </c>
      <c r="G18" s="9" t="s">
        <v>8</v>
      </c>
      <c r="H18" s="9" t="str">
        <f t="shared" si="1"/>
        <v>Alta</v>
      </c>
      <c r="I18" s="4" t="str">
        <f>"-Uso de técnicas topográficas de locação.
-Acompanhamento técnico dos serviços pelo engenheiro responsável."</f>
        <v>-Uso de técnicas topográficas de locação.
-Acompanhamento técnico dos serviços pelo engenheiro responsável.</v>
      </c>
      <c r="J18" s="5" t="s">
        <v>12</v>
      </c>
      <c r="K18" s="6" t="s">
        <v>16</v>
      </c>
      <c r="L18" s="17" t="s">
        <v>31</v>
      </c>
    </row>
    <row r="19" spans="2:12" ht="99.75" customHeight="1" x14ac:dyDescent="0.25">
      <c r="B19" s="16">
        <f t="shared" ref="B19:B20" si="4">B18+1</f>
        <v>8</v>
      </c>
      <c r="C19" s="3" t="s">
        <v>39</v>
      </c>
      <c r="D19" s="4" t="s">
        <v>42</v>
      </c>
      <c r="E19" s="8" t="s">
        <v>43</v>
      </c>
      <c r="F19" s="9" t="s">
        <v>7</v>
      </c>
      <c r="G19" s="9" t="s">
        <v>19</v>
      </c>
      <c r="H19" s="9" t="str">
        <f t="shared" si="1"/>
        <v>Baixa</v>
      </c>
      <c r="I19" s="4" t="str">
        <f>"-Conferência junto aos órgãos competantes para verificação de existencia de infraestrutura na área.
-Acompanhamento técnico dos serviços pelo engenheiro responsável."</f>
        <v>-Conferência junto aos órgãos competantes para verificação de existencia de infraestrutura na área.
-Acompanhamento técnico dos serviços pelo engenheiro responsável.</v>
      </c>
      <c r="J19" s="5" t="s">
        <v>25</v>
      </c>
      <c r="K19" s="6" t="s">
        <v>16</v>
      </c>
      <c r="L19" s="17" t="s">
        <v>31</v>
      </c>
    </row>
    <row r="20" spans="2:12" ht="99.75" customHeight="1" x14ac:dyDescent="0.25">
      <c r="B20" s="16">
        <f t="shared" si="4"/>
        <v>9</v>
      </c>
      <c r="C20" s="3" t="s">
        <v>44</v>
      </c>
      <c r="D20" s="4" t="s">
        <v>45</v>
      </c>
      <c r="E20" s="8" t="s">
        <v>46</v>
      </c>
      <c r="F20" s="9" t="s">
        <v>17</v>
      </c>
      <c r="G20" s="9" t="s">
        <v>19</v>
      </c>
      <c r="H20" s="9" t="str">
        <f t="shared" si="1"/>
        <v>Alta</v>
      </c>
      <c r="I20" s="4" t="str">
        <f>"-Uso de técnicas de execução que não permitem o acesso a materiais enterrados ou aéreos.
-Canteiro com estrutura adequada."</f>
        <v>-Uso de técnicas de execução que não permitem o acesso a materiais enterrados ou aéreos.
-Canteiro com estrutura adequada.</v>
      </c>
      <c r="J20" s="5" t="s">
        <v>12</v>
      </c>
      <c r="K20" s="6" t="s">
        <v>16</v>
      </c>
      <c r="L20" s="17" t="s">
        <v>31</v>
      </c>
    </row>
  </sheetData>
  <mergeCells count="18">
    <mergeCell ref="F7:G7"/>
    <mergeCell ref="F8:G8"/>
    <mergeCell ref="D2:L5"/>
    <mergeCell ref="B7:C7"/>
    <mergeCell ref="B8:C8"/>
    <mergeCell ref="B9:C9"/>
    <mergeCell ref="B10:C10"/>
    <mergeCell ref="B6:L6"/>
    <mergeCell ref="F9:G9"/>
    <mergeCell ref="F10:G10"/>
    <mergeCell ref="H7:L7"/>
    <mergeCell ref="H8:L8"/>
    <mergeCell ref="H9:L9"/>
    <mergeCell ref="H10:L10"/>
    <mergeCell ref="D7:E7"/>
    <mergeCell ref="D8:E8"/>
    <mergeCell ref="D9:E9"/>
    <mergeCell ref="D10:E10"/>
  </mergeCells>
  <conditionalFormatting sqref="F12:H12 F15:H15">
    <cfRule type="cellIs" dxfId="41" priority="61" operator="equal">
      <formula>"Alto"</formula>
    </cfRule>
    <cfRule type="cellIs" dxfId="40" priority="62" operator="equal">
      <formula>"Alta"</formula>
    </cfRule>
    <cfRule type="cellIs" dxfId="39" priority="63" operator="equal">
      <formula>"Médio"</formula>
    </cfRule>
    <cfRule type="cellIs" dxfId="38" priority="64" operator="equal">
      <formula>"Média"</formula>
    </cfRule>
    <cfRule type="cellIs" dxfId="37" priority="65" operator="equal">
      <formula>"Baixo"</formula>
    </cfRule>
    <cfRule type="cellIs" dxfId="36" priority="66" operator="equal">
      <formula>"Baixa"</formula>
    </cfRule>
  </conditionalFormatting>
  <conditionalFormatting sqref="F18:H18">
    <cfRule type="cellIs" dxfId="35" priority="55" operator="equal">
      <formula>"Alto"</formula>
    </cfRule>
    <cfRule type="cellIs" dxfId="34" priority="56" operator="equal">
      <formula>"Alta"</formula>
    </cfRule>
    <cfRule type="cellIs" dxfId="33" priority="57" operator="equal">
      <formula>"Médio"</formula>
    </cfRule>
    <cfRule type="cellIs" dxfId="32" priority="58" operator="equal">
      <formula>"Média"</formula>
    </cfRule>
    <cfRule type="cellIs" dxfId="31" priority="59" operator="equal">
      <formula>"Baixo"</formula>
    </cfRule>
    <cfRule type="cellIs" dxfId="30" priority="60" operator="equal">
      <formula>"Baixa"</formula>
    </cfRule>
  </conditionalFormatting>
  <conditionalFormatting sqref="F19:H20">
    <cfRule type="cellIs" dxfId="29" priority="49" operator="equal">
      <formula>"Alto"</formula>
    </cfRule>
    <cfRule type="cellIs" dxfId="28" priority="50" operator="equal">
      <formula>"Alta"</formula>
    </cfRule>
    <cfRule type="cellIs" dxfId="27" priority="51" operator="equal">
      <formula>"Médio"</formula>
    </cfRule>
    <cfRule type="cellIs" dxfId="26" priority="52" operator="equal">
      <formula>"Média"</formula>
    </cfRule>
    <cfRule type="cellIs" dxfId="25" priority="53" operator="equal">
      <formula>"Baixo"</formula>
    </cfRule>
    <cfRule type="cellIs" dxfId="24" priority="54" operator="equal">
      <formula>"Baixa"</formula>
    </cfRule>
  </conditionalFormatting>
  <conditionalFormatting sqref="F13:H13">
    <cfRule type="cellIs" dxfId="23" priority="19" operator="equal">
      <formula>"Alto"</formula>
    </cfRule>
    <cfRule type="cellIs" dxfId="22" priority="20" operator="equal">
      <formula>"Alta"</formula>
    </cfRule>
    <cfRule type="cellIs" dxfId="21" priority="21" operator="equal">
      <formula>"Médio"</formula>
    </cfRule>
    <cfRule type="cellIs" dxfId="20" priority="22" operator="equal">
      <formula>"Média"</formula>
    </cfRule>
    <cfRule type="cellIs" dxfId="19" priority="23" operator="equal">
      <formula>"Baixo"</formula>
    </cfRule>
    <cfRule type="cellIs" dxfId="18" priority="24" operator="equal">
      <formula>"Baixa"</formula>
    </cfRule>
  </conditionalFormatting>
  <conditionalFormatting sqref="F14:H14">
    <cfRule type="cellIs" dxfId="17" priority="13" operator="equal">
      <formula>"Alto"</formula>
    </cfRule>
    <cfRule type="cellIs" dxfId="16" priority="14" operator="equal">
      <formula>"Alta"</formula>
    </cfRule>
    <cfRule type="cellIs" dxfId="15" priority="15" operator="equal">
      <formula>"Médio"</formula>
    </cfRule>
    <cfRule type="cellIs" dxfId="14" priority="16" operator="equal">
      <formula>"Média"</formula>
    </cfRule>
    <cfRule type="cellIs" dxfId="13" priority="17" operator="equal">
      <formula>"Baixo"</formula>
    </cfRule>
    <cfRule type="cellIs" dxfId="12" priority="18" operator="equal">
      <formula>"Baixa"</formula>
    </cfRule>
  </conditionalFormatting>
  <conditionalFormatting sqref="F16:H16">
    <cfRule type="cellIs" dxfId="11" priority="7" operator="equal">
      <formula>"Alto"</formula>
    </cfRule>
    <cfRule type="cellIs" dxfId="10" priority="8" operator="equal">
      <formula>"Alta"</formula>
    </cfRule>
    <cfRule type="cellIs" dxfId="9" priority="9" operator="equal">
      <formula>"Médio"</formula>
    </cfRule>
    <cfRule type="cellIs" dxfId="8" priority="10" operator="equal">
      <formula>"Média"</formula>
    </cfRule>
    <cfRule type="cellIs" dxfId="7" priority="11" operator="equal">
      <formula>"Baixo"</formula>
    </cfRule>
    <cfRule type="cellIs" dxfId="6" priority="12" operator="equal">
      <formula>"Baixa"</formula>
    </cfRule>
  </conditionalFormatting>
  <conditionalFormatting sqref="F17:H17">
    <cfRule type="cellIs" dxfId="5" priority="1" operator="equal">
      <formula>"Alto"</formula>
    </cfRule>
    <cfRule type="cellIs" dxfId="4" priority="2" operator="equal">
      <formula>"Alta"</formula>
    </cfRule>
    <cfRule type="cellIs" dxfId="3" priority="3" operator="equal">
      <formula>"Médio"</formula>
    </cfRule>
    <cfRule type="cellIs" dxfId="2" priority="4" operator="equal">
      <formula>"Média"</formula>
    </cfRule>
    <cfRule type="cellIs" dxfId="1" priority="5" operator="equal">
      <formula>"Baixo"</formula>
    </cfRule>
    <cfRule type="cellIs" dxfId="0" priority="6" operator="equal">
      <formula>"Baixa"</formula>
    </cfRule>
  </conditionalFormatting>
  <pageMargins left="0.51181102362204722" right="0.51181102362204722" top="0.78740157480314965" bottom="0.78740157480314965" header="0.31496062992125984" footer="0.31496062992125984"/>
  <pageSetup paperSize="9" scale="5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Listas!$A$1:$A$4</xm:f>
          </x14:formula1>
          <xm:sqref>F12:F20</xm:sqref>
        </x14:dataValidation>
        <x14:dataValidation type="list" allowBlank="1" showInputMessage="1" showErrorMessage="1">
          <x14:formula1>
            <xm:f>Listas!$B$1:$B$4</xm:f>
          </x14:formula1>
          <xm:sqref>G12:G20</xm:sqref>
        </x14:dataValidation>
        <x14:dataValidation type="list" allowBlank="1" showInputMessage="1" showErrorMessage="1">
          <x14:formula1>
            <xm:f>Listas!$C$1:$C$8</xm:f>
          </x14:formula1>
          <xm:sqref>J12:J20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9" sqref="C9"/>
    </sheetView>
  </sheetViews>
  <sheetFormatPr defaultRowHeight="15" x14ac:dyDescent="0.25"/>
  <sheetData>
    <row r="2" spans="1:3" x14ac:dyDescent="0.25">
      <c r="A2" t="s">
        <v>7</v>
      </c>
      <c r="B2" t="s">
        <v>20</v>
      </c>
      <c r="C2" t="s">
        <v>23</v>
      </c>
    </row>
    <row r="3" spans="1:3" x14ac:dyDescent="0.25">
      <c r="A3" t="s">
        <v>18</v>
      </c>
      <c r="B3" t="s">
        <v>19</v>
      </c>
      <c r="C3" t="s">
        <v>12</v>
      </c>
    </row>
    <row r="4" spans="1:3" x14ac:dyDescent="0.25">
      <c r="A4" t="s">
        <v>17</v>
      </c>
      <c r="B4" t="s">
        <v>8</v>
      </c>
      <c r="C4" t="s">
        <v>25</v>
      </c>
    </row>
    <row r="5" spans="1:3" x14ac:dyDescent="0.25">
      <c r="C5" t="s">
        <v>24</v>
      </c>
    </row>
    <row r="6" spans="1:3" x14ac:dyDescent="0.25">
      <c r="C6" t="s">
        <v>26</v>
      </c>
    </row>
    <row r="7" spans="1:3" x14ac:dyDescent="0.25">
      <c r="C7" t="s">
        <v>27</v>
      </c>
    </row>
    <row r="8" spans="1:3" x14ac:dyDescent="0.25">
      <c r="C8" t="s">
        <v>28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Matriz de Risco</vt:lpstr>
      <vt:lpstr>Listas</vt:lpstr>
      <vt:lpstr>'Matriz de Risco'!Area_de_impressao</vt:lpstr>
      <vt:lpstr>'Matriz de Risco'!Titulos_de_impressao</vt:lpstr>
    </vt:vector>
  </TitlesOfParts>
  <Company>PROHAB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Vitor Russo</dc:creator>
  <cp:lastModifiedBy>PROHAB</cp:lastModifiedBy>
  <cp:lastPrinted>2019-10-18T12:38:11Z</cp:lastPrinted>
  <dcterms:created xsi:type="dcterms:W3CDTF">2019-01-25T13:03:58Z</dcterms:created>
  <dcterms:modified xsi:type="dcterms:W3CDTF">2019-10-18T12:38:37Z</dcterms:modified>
</cp:coreProperties>
</file>