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0890" yWindow="37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</sheets>
  <definedNames>
    <definedName name="_xlnm.Print_Area" localSheetId="1">ORÇAMENTO!$B$2:$I$111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H49" i="10" l="1"/>
  <c r="I49" i="10" s="1"/>
  <c r="H35" i="10" l="1"/>
  <c r="H39" i="10" l="1"/>
  <c r="H38" i="10"/>
  <c r="H37" i="10"/>
  <c r="H62" i="10" l="1"/>
  <c r="H61" i="10"/>
  <c r="H60" i="10"/>
  <c r="H63" i="10" l="1"/>
  <c r="H66" i="10"/>
  <c r="H65" i="10"/>
  <c r="H67" i="10"/>
  <c r="H68" i="10"/>
  <c r="H69" i="10"/>
  <c r="H59" i="10" l="1"/>
  <c r="H64" i="10"/>
  <c r="H40" i="10" l="1"/>
  <c r="H36" i="10" s="1"/>
  <c r="H24" i="10" l="1"/>
  <c r="H23" i="10"/>
  <c r="H22" i="10"/>
  <c r="H21" i="10" l="1"/>
  <c r="H73" i="10"/>
  <c r="H72" i="10"/>
  <c r="H71" i="10"/>
  <c r="H58" i="10"/>
  <c r="H56" i="10"/>
  <c r="H55" i="10"/>
  <c r="H54" i="10"/>
  <c r="H53" i="10"/>
  <c r="H52" i="10"/>
  <c r="H51" i="10"/>
  <c r="H50" i="10"/>
  <c r="H48" i="10"/>
  <c r="H47" i="10"/>
  <c r="H46" i="10"/>
  <c r="H45" i="10"/>
  <c r="H44" i="10"/>
  <c r="H43" i="10"/>
  <c r="H42" i="10"/>
  <c r="H34" i="10"/>
  <c r="H33" i="10"/>
  <c r="H32" i="10"/>
  <c r="H31" i="10"/>
  <c r="H30" i="10"/>
  <c r="H29" i="10"/>
  <c r="H28" i="10"/>
  <c r="H27" i="10"/>
  <c r="H26" i="10"/>
  <c r="H25" i="10" s="1"/>
  <c r="H20" i="10"/>
  <c r="H19" i="10"/>
  <c r="H18" i="10"/>
  <c r="H16" i="10"/>
  <c r="H15" i="10"/>
  <c r="H14" i="10"/>
  <c r="H12" i="10"/>
  <c r="H11" i="10"/>
  <c r="H10" i="10" s="1"/>
  <c r="H57" i="10"/>
  <c r="H17" i="10" l="1"/>
  <c r="H70" i="10"/>
  <c r="H13" i="10"/>
  <c r="H41" i="10"/>
  <c r="H74" i="10" l="1"/>
  <c r="I94" i="10" l="1"/>
  <c r="I101" i="10" s="1"/>
  <c r="D104" i="10" s="1"/>
  <c r="I35" i="10" s="1"/>
  <c r="I91" i="10"/>
  <c r="I88" i="10"/>
  <c r="I82" i="10"/>
  <c r="I60" i="10" l="1"/>
  <c r="I61" i="10"/>
  <c r="I62" i="10"/>
  <c r="I67" i="10"/>
  <c r="I68" i="10"/>
  <c r="I66" i="10"/>
  <c r="I69" i="10"/>
  <c r="I65" i="10"/>
  <c r="I63" i="10"/>
  <c r="I64" i="10"/>
  <c r="I59" i="10"/>
  <c r="I70" i="10"/>
  <c r="I38" i="10"/>
  <c r="I39" i="10"/>
  <c r="I40" i="10"/>
  <c r="I37" i="10"/>
  <c r="I36" i="10"/>
  <c r="I17" i="10"/>
  <c r="I21" i="10"/>
  <c r="I25" i="10"/>
  <c r="I13" i="10"/>
  <c r="I24" i="10"/>
  <c r="I27" i="10"/>
  <c r="I48" i="10"/>
  <c r="I30" i="10"/>
  <c r="I22" i="10"/>
  <c r="I53" i="10"/>
  <c r="I23" i="10"/>
  <c r="I52" i="10"/>
  <c r="I54" i="10"/>
  <c r="I29" i="10"/>
  <c r="I28" i="10"/>
  <c r="I51" i="10"/>
  <c r="I47" i="10"/>
  <c r="I34" i="10"/>
  <c r="I31" i="10"/>
  <c r="I71" i="10"/>
  <c r="I16" i="10"/>
  <c r="I45" i="10"/>
  <c r="I55" i="10"/>
  <c r="I46" i="10"/>
  <c r="I12" i="10"/>
  <c r="I26" i="10"/>
  <c r="I72" i="10"/>
  <c r="I20" i="10"/>
  <c r="I42" i="10"/>
  <c r="I14" i="10"/>
  <c r="I57" i="10"/>
  <c r="I19" i="10"/>
  <c r="I15" i="10"/>
  <c r="I56" i="10"/>
  <c r="I73" i="10"/>
  <c r="I18" i="10"/>
  <c r="I43" i="10"/>
  <c r="I44" i="10"/>
  <c r="I50" i="10"/>
  <c r="I32" i="10"/>
  <c r="I11" i="10"/>
  <c r="I10" i="10" s="1"/>
  <c r="I33" i="10"/>
  <c r="I58" i="10"/>
  <c r="I41" i="10"/>
  <c r="H75" i="10"/>
  <c r="H76" i="10" s="1"/>
  <c r="D75" i="10"/>
  <c r="D76" i="10"/>
  <c r="I76" i="10" l="1"/>
  <c r="H53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65" i="8"/>
  <c r="H64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51" i="7"/>
  <c r="H50" i="7"/>
  <c r="I49" i="7"/>
  <c r="H49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H47" i="6"/>
  <c r="H46" i="6"/>
  <c r="I45" i="6"/>
  <c r="H45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H31" i="5"/>
  <c r="H30" i="5"/>
  <c r="I29" i="5"/>
  <c r="H29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H40" i="4"/>
  <c r="H39" i="4"/>
  <c r="I38" i="4"/>
  <c r="H38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8" i="10" l="1"/>
</calcChain>
</file>

<file path=xl/sharedStrings.xml><?xml version="1.0" encoding="utf-8"?>
<sst xmlns="http://schemas.openxmlformats.org/spreadsheetml/2006/main" count="1181" uniqueCount="419">
  <si>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</si>
  <si>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</si>
  <si>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</si>
  <si>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</si>
  <si>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</si>
  <si>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</si>
  <si>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</si>
  <si>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</si>
  <si>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</si>
  <si>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</si>
  <si>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</si>
  <si>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</si>
  <si>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</si>
  <si>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</si>
  <si>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</si>
  <si>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</si>
  <si>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</si>
  <si>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</si>
  <si>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</si>
  <si>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</si>
  <si>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</si>
  <si>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</si>
  <si>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</si>
  <si>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</si>
  <si>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</si>
  <si>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</si>
  <si>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</si>
  <si>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</si>
  <si>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</si>
  <si>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</si>
  <si>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</si>
  <si>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</si>
  <si>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</si>
  <si>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</si>
  <si>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</si>
  <si>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</si>
  <si>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</si>
  <si>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</si>
  <si>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</si>
  <si>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</si>
  <si>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</si>
  <si>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</si>
  <si>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</si>
  <si>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</si>
  <si>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</si>
  <si>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</si>
  <si>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</si>
  <si>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</si>
  <si>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</si>
  <si>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</si>
  <si>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</si>
  <si>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</si>
  <si>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</si>
  <si>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</si>
  <si>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</si>
  <si>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</si>
  <si>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</si>
  <si>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</si>
  <si>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</si>
  <si>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</si>
  <si>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</si>
  <si>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</si>
  <si>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</si>
  <si>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</si>
  <si>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</si>
  <si>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</si>
  <si>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</si>
  <si>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</si>
  <si>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</si>
  <si>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</si>
  <si>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</si>
  <si>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</si>
  <si>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</si>
  <si>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</si>
  <si>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</si>
  <si>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</si>
  <si>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</si>
  <si>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</si>
  <si>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</si>
  <si>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</si>
  <si>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</si>
  <si>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</si>
  <si>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</si>
  <si>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</si>
  <si>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</si>
  <si>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</si>
  <si>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</si>
  <si>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</si>
  <si>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</si>
  <si>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</si>
  <si>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</si>
  <si>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</si>
  <si>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</si>
  <si>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</si>
  <si>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</si>
  <si>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</si>
  <si>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</si>
  <si>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</si>
  <si>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</si>
  <si>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</si>
  <si>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</si>
  <si>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</si>
  <si>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</si>
  <si>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</si>
  <si>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</si>
  <si>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</si>
  <si>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</si>
  <si>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</si>
  <si>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</si>
  <si>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</si>
  <si>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</si>
  <si>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</si>
  <si>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</si>
  <si>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</si>
  <si>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</si>
  <si>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</si>
  <si>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</si>
  <si>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</si>
  <si>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</si>
  <si>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</si>
  <si>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</si>
  <si>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</si>
  <si>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</si>
  <si>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</si>
  <si>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</si>
  <si>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</si>
  <si>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</si>
  <si>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</si>
  <si>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</si>
  <si>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</si>
  <si>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</si>
  <si>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</si>
  <si>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</si>
  <si>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</si>
  <si>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</si>
  <si>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</si>
  <si>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</si>
  <si>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</si>
  <si>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</si>
  <si>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</si>
  <si>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</si>
  <si>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</si>
  <si>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</si>
  <si>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</si>
  <si>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</si>
  <si>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</si>
  <si>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</si>
  <si>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</si>
  <si>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</si>
  <si>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</si>
  <si>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</si>
  <si>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</si>
  <si>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</si>
  <si>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</si>
  <si>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</si>
  <si>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</si>
  <si>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</si>
  <si>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</si>
  <si>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</si>
  <si>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</si>
  <si>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</si>
  <si>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</si>
  <si>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</si>
  <si>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</si>
  <si>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</si>
  <si>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</si>
  <si>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</si>
  <si>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</si>
  <si>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</si>
  <si>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</si>
  <si>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</si>
  <si>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</si>
  <si>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</si>
  <si>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</si>
  <si>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</si>
  <si>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</si>
  <si>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</si>
  <si>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</si>
  <si>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</si>
  <si>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</si>
  <si>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</si>
  <si>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</si>
  <si>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</si>
  <si>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</si>
  <si>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</si>
  <si>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</si>
  <si>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</si>
  <si>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</si>
  <si>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</si>
  <si>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</si>
  <si>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</si>
  <si>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</si>
  <si>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</si>
  <si>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</si>
  <si>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</si>
  <si>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</si>
  <si>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</si>
  <si>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</si>
  <si>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</si>
  <si>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</si>
  <si>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</si>
  <si>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</si>
  <si>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</si>
  <si>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</si>
  <si>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</si>
  <si>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</si>
  <si>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</si>
  <si>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</si>
  <si>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</si>
  <si>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</si>
  <si>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</si>
  <si>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</si>
  <si>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</si>
  <si>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</si>
  <si>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</si>
  <si>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</si>
  <si>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</si>
  <si>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</si>
  <si>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</si>
  <si>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</si>
  <si>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</si>
  <si>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</si>
  <si>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</si>
  <si>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</si>
  <si>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</si>
  <si>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</si>
  <si>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</si>
  <si>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</si>
  <si>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</si>
  <si>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</si>
  <si>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</si>
  <si>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</si>
  <si>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</si>
  <si>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</si>
  <si>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</si>
  <si>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</si>
  <si>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</si>
  <si>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</si>
  <si>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</si>
  <si>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</si>
  <si>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</si>
  <si>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</si>
  <si>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</si>
  <si>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</si>
  <si>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</si>
  <si>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</si>
  <si>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</si>
  <si>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</si>
  <si>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</si>
  <si>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</si>
  <si>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</si>
  <si>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</si>
  <si>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</si>
  <si>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</si>
  <si>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</si>
  <si>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</si>
  <si>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</si>
  <si>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</si>
  <si>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</si>
  <si>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</si>
  <si>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</si>
  <si>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</si>
  <si>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</si>
  <si>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</si>
  <si>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</si>
  <si>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</si>
  <si>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</si>
  <si>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</si>
  <si>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</si>
  <si>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</si>
  <si>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</si>
  <si>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</si>
  <si>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</si>
  <si>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</si>
  <si>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</si>
  <si>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</si>
  <si>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</si>
  <si>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</si>
  <si>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</si>
  <si>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</si>
  <si>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</si>
  <si>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</si>
  <si>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</si>
  <si>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</si>
  <si>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</si>
  <si>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</si>
  <si>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</si>
  <si>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</si>
  <si>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</si>
  <si>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</si>
  <si>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</si>
  <si>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</si>
  <si>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</si>
  <si>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</si>
  <si>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</si>
  <si>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</si>
  <si>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</si>
  <si>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</si>
  <si>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</si>
  <si>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OBRA:</t>
  </si>
  <si>
    <t>LOCAL:</t>
  </si>
  <si>
    <t>REFERENCIA:</t>
  </si>
  <si>
    <t>BASE DO ORÇAMENTO:</t>
  </si>
  <si>
    <t>UNID. RESPONSÁVEL:</t>
  </si>
  <si>
    <t>PRAZO DE EXECUÇÃO:</t>
  </si>
  <si>
    <t>VALOR PREVISTO:</t>
  </si>
  <si>
    <t>ESCOPO</t>
  </si>
  <si>
    <t>DATA:</t>
  </si>
  <si>
    <t xml:space="preserve">Grupo A </t>
  </si>
  <si>
    <t>Despesas Indiretas</t>
  </si>
  <si>
    <t xml:space="preserve">Administração Central </t>
  </si>
  <si>
    <t>Seguro</t>
  </si>
  <si>
    <t>Lucro</t>
  </si>
  <si>
    <t xml:space="preserve"> Risco de Engenharia</t>
  </si>
  <si>
    <t>Garantia</t>
  </si>
  <si>
    <t>Lucro Bruto</t>
  </si>
  <si>
    <t>Despesas Financeiras</t>
  </si>
  <si>
    <t>Grupo C</t>
  </si>
  <si>
    <t>ISSQN</t>
  </si>
  <si>
    <t>PIS</t>
  </si>
  <si>
    <t>COFINS</t>
  </si>
  <si>
    <t>Fórmula para o cálculo de BDI</t>
  </si>
  <si>
    <t>INSS</t>
  </si>
  <si>
    <t xml:space="preserve">Grupo B </t>
  </si>
  <si>
    <t>Grupo D</t>
  </si>
  <si>
    <t>Impostos</t>
  </si>
  <si>
    <t>SERVIÇOS COMPLEMENTARES</t>
  </si>
  <si>
    <t>SERVIÇOS PRELIMINARES</t>
  </si>
  <si>
    <t>PLACA DE OBRA EM CHAPA DE AÇO GALVANIZADO</t>
  </si>
  <si>
    <t>ESCAVAÇÃO MANUAL EM SOLO DE 1ª E 2ª CATEGORIA EM CAMPO ABERTO</t>
  </si>
  <si>
    <t>ATERRO MANUAL APILOADO DE ÁREA INTERNA COM MAÇO DE 30 KG</t>
  </si>
  <si>
    <t>TERRAPLANAGEM</t>
  </si>
  <si>
    <t>LIMPEZA MANUAL DO TERRENO, INCLUSIVE TRONCOS ATÉ 5 CM DE DIÂMETRO, COM CAMINHÃO À DISPOSIÇÃO.</t>
  </si>
  <si>
    <t>LASTRO COM PREPARO DE FUNDO, LARGURA MAIOR OU IGUAL A 1,5 M, COM CAMADA DE BRITA, LANÇAMENTO MANUAL, EM LOCAL COM NÍVEL BAIXO DE INTERFERÊNCIA.</t>
  </si>
  <si>
    <t>CAMINHÃO BASCULANTE P/ TRANSPORTE DE BRITA</t>
  </si>
  <si>
    <t>PASSEIO DE CONCRETO</t>
  </si>
  <si>
    <t>CAMINHÃO BASCULANTE P/ TRANSPORTE DE AREIA</t>
  </si>
  <si>
    <t xml:space="preserve"> ESTACA BROCA DE CONCRETO, DIÃMETRO DE 20 CM, PROFUNDIDADE DE ATÉ 3 M</t>
  </si>
  <si>
    <t xml:space="preserve"> ALAMBRADO PARA QUADRA POLIESPORTIVA, ESTRUTURADO POR TUBOS DE ACO GALVANIZADO, COM COSTURA, DIN 2440, DIAMETRO 2", COM TELA DE ARAME GALVANIZADO, FIO 14 BWG E MALHA QUADRADA 5X5CM (28 X15 M)</t>
  </si>
  <si>
    <t>5.5</t>
  </si>
  <si>
    <t xml:space="preserve"> ALVENARIA DE VEDAÇÃO DE BLOCOS VAZADOS DE CONCRETO DE 19X19X39CM </t>
  </si>
  <si>
    <t>ACO CA-25, 8,0 MM, VERGALHAO</t>
  </si>
  <si>
    <t>CHAPISCO</t>
  </si>
  <si>
    <t>EMBOÇO</t>
  </si>
  <si>
    <t>REBOCO</t>
  </si>
  <si>
    <t>6.4</t>
  </si>
  <si>
    <t>PISO EM LADRILHO HIDRÁULICO PODOTÁTIL VÁRIAS CORES (25X25X2,5CM), ASSENTADO COM ARGAMASSA MISTA</t>
  </si>
  <si>
    <t>ILUMINAÇÃO</t>
  </si>
  <si>
    <t>LUMINÁRIA LED RETANGULAR PARA POSTE DE 6250 ATÉ 6674 LM, EFICIÊNCIA MÍNIMA 113 LM/W</t>
  </si>
  <si>
    <t>LIXEIRA DUPLA</t>
  </si>
  <si>
    <t>MISCELANEAS DE ACESSIBILIDADE</t>
  </si>
  <si>
    <t>PLANTIO DE GRAMA EM PLACAS.</t>
  </si>
  <si>
    <t>OBS:</t>
  </si>
  <si>
    <t>ESCAVAÇÃO MANUAL DE VALA COM PROFUNDIDADE MENOR OU IGUAL A 1,30 M.</t>
  </si>
  <si>
    <t>CAIXA DE MEDIÇÃO EXTERNA TIPO ´M´ (900 X 1200 X 270) MM, PADRÃO CONCESSIONÁRIAS</t>
  </si>
  <si>
    <t>CAIXA DE PASSAGEM 30X30X40 COM TAMPA E DRENO BRITA</t>
  </si>
  <si>
    <t>ELETRODUTO CORRUGADO EM POLIETILENO DE ALTA DENSIDADE, DN= 30 MM, COM ACESSÓRIOS</t>
  </si>
  <si>
    <t>POSTE DE CONCRETO DUPLO T, 90 KG, H = 7,50 M</t>
  </si>
  <si>
    <t>CABO DE COBRE FLEXÍVEL ISOLADO, 1,5 MM², ANTI-CHAMA 0,6/1,0 KV, PARA CIRCUITOS TERMINAIS - FORNECIMENTO E INSTALAÇÃO.</t>
  </si>
  <si>
    <t>CRUZETA REFORÇADA EM FERRO GALVANIZADO PARA FIXAÇÃO DE QUATRO LUMINÁRIAS</t>
  </si>
  <si>
    <t>QUADRO DE DISTRIBUIÇÃO UNIVERSAL DE SOBREPOR, PARA DISJUNTORES 16 DIN / 12 BOLT-ON - 150 A – SEM COMPONENTES</t>
  </si>
  <si>
    <t>CONTATOR DE POTÊNCIA 50 A - 2NA+2NF</t>
  </si>
  <si>
    <t xml:space="preserve"> DISJUNTOR BIPOLAR TIPO DIN, CORRENTE NOMINAL DE 63A - FORNECIMENTO E INSTALAÇÃO.</t>
  </si>
  <si>
    <t xml:space="preserve"> RELE FOTOELETRICO P/ COMANDO DE ILUMINACAO EXTERNA 220V/1000W - FORNECIMENTO E INSTALACAO</t>
  </si>
  <si>
    <t>5.6</t>
  </si>
  <si>
    <t>5.7</t>
  </si>
  <si>
    <t>MÊS</t>
  </si>
  <si>
    <t>QUADRA DE AREIA</t>
  </si>
  <si>
    <t>POSTE TELECÔNICO RETO EM AÇO SAE 1010/1020 GALVANIZADO A FOGO, ALTURA DE 4,00 M</t>
  </si>
  <si>
    <t>LUMINÁRIA LED RETANGULAR PARA POSTE DE 10.400 ATÉ 13.200 LM (PROJETOR DA QUADRA)</t>
  </si>
  <si>
    <t>CALÇADA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</si>
  <si>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</si>
  <si>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</si>
  <si>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</si>
  <si>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</si>
  <si>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</si>
  <si>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</si>
  <si>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</si>
  <si>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</si>
  <si>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</si>
  <si>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</si>
  <si>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</si>
  <si>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</si>
  <si>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</si>
  <si>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</si>
  <si>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9.3</t>
  </si>
  <si>
    <t>10.1</t>
  </si>
  <si>
    <t>10.2</t>
  </si>
  <si>
    <t>CARROSSEL ADAPTADO</t>
  </si>
  <si>
    <t>GANGORRA ADAPTADA</t>
  </si>
  <si>
    <t>BALANÇO MULTIPLO ADAPTADO</t>
  </si>
  <si>
    <t>BALANÇO FRONTAL ADAPTADO</t>
  </si>
  <si>
    <t>PLAYGROUND INCLUSIVO</t>
  </si>
  <si>
    <t>9.4</t>
  </si>
  <si>
    <t>ESQUI DUPLO CONJUGADO</t>
  </si>
  <si>
    <t>BICICLETA DE CADEIRA INDIVIDUAL</t>
  </si>
  <si>
    <t>PUXADOR PEITORAL DUPLO STAR</t>
  </si>
  <si>
    <t xml:space="preserve">SIMULADOR DE CAMINHADA DUPLO CONJUGADO </t>
  </si>
  <si>
    <t>PLACA ORIENTADORA VERTICAL</t>
  </si>
  <si>
    <t>10.3</t>
  </si>
  <si>
    <t>11.1</t>
  </si>
  <si>
    <t>11.2</t>
  </si>
  <si>
    <t>ACADEMIA AO AR LIVRE</t>
  </si>
  <si>
    <t>RAMPA E ESCADA</t>
  </si>
  <si>
    <t>10.4</t>
  </si>
  <si>
    <t>10.5</t>
  </si>
  <si>
    <t>11.3</t>
  </si>
  <si>
    <t>12.1</t>
  </si>
  <si>
    <t>12.2</t>
  </si>
  <si>
    <t>ÁREA DE LAZER JARDIM ZAVAGLIA</t>
  </si>
  <si>
    <t>FORNECIMENTO E INSTALAÇÃO DE TRAVES DE FUTEBOL  TUBO DE 3"</t>
  </si>
  <si>
    <t>EXECUÇÃO DE PASSEIO (CALÇADA) OU PISO DE CONCRETO COM CONCRETO MOLDADO  IN LOCO, FEITO EM OBRA, ACABAMENTO CONVENCIONAL, ESPESSURA 6 CM, ARMADO.</t>
  </si>
  <si>
    <t>LOCAÇÃO DE CONTAINER TIPO ALOJAMENTO - ÁREA MÍNIMA DE 13,80 M²</t>
  </si>
  <si>
    <t>AREIA FINA - POSTO JAZIDA/FORNECEDOR (RETIRADO NA JAZIDA, SEM TRANSPORTE) (550 M² CAMADA DE 15CM)</t>
  </si>
  <si>
    <t>5.10</t>
  </si>
  <si>
    <t>CORRIMÃO SIMPLES, DIÂMETRO EXTERNO = 1 1/2", EM AÇO GALVANIZADO.</t>
  </si>
  <si>
    <t>6.8</t>
  </si>
  <si>
    <t>CRUZETA REFORÇADA EM FERRO GALVANIZADO PARA FIXAÇÃO DE DUAS LUMINÁRIAS</t>
  </si>
  <si>
    <t>RUA DEPUTADO ANTONIO DONATO, APU Nº20.107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</si>
</sst>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4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3" fillId="0" borderId="0"/>
    <xf numFmtId="0" fontId="44" fillId="0" borderId="0"/>
    <xf numFmtId="0" fontId="43" fillId="0" borderId="0"/>
    <xf numFmtId="0" fontId="43" fillId="0" borderId="0"/>
  </cellStyleXfs>
  <cellXfs count="399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0" borderId="0" xfId="0" applyFill="1"/>
    <xf numFmtId="44" fontId="12" fillId="2" borderId="0" xfId="0" applyNumberFormat="1" applyFont="1" applyFill="1"/>
    <xf numFmtId="0" fontId="16" fillId="0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10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44" fontId="0" fillId="2" borderId="0" xfId="0" applyNumberFormat="1" applyFill="1" applyAlignment="1">
      <alignment horizontal="left"/>
    </xf>
    <xf numFmtId="0" fontId="1" fillId="11" borderId="59" xfId="3" applyFont="1" applyFill="1" applyBorder="1" applyAlignment="1">
      <alignment horizontal="left" vertical="center"/>
    </xf>
    <xf numFmtId="0" fontId="1" fillId="11" borderId="12" xfId="3" applyFont="1" applyFill="1" applyBorder="1" applyAlignment="1">
      <alignment horizontal="left" vertical="center"/>
    </xf>
    <xf numFmtId="0" fontId="1" fillId="11" borderId="13" xfId="3" applyFont="1" applyFill="1" applyBorder="1" applyAlignment="1">
      <alignment horizontal="left" vertical="center"/>
    </xf>
    <xf numFmtId="0" fontId="45" fillId="2" borderId="2" xfId="0" applyFont="1" applyFill="1" applyBorder="1"/>
    <xf numFmtId="0" fontId="45" fillId="2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left" wrapText="1"/>
    </xf>
    <xf numFmtId="0" fontId="45" fillId="2" borderId="0" xfId="0" applyFont="1" applyFill="1" applyBorder="1"/>
    <xf numFmtId="0" fontId="45" fillId="2" borderId="36" xfId="0" applyFont="1" applyFill="1" applyBorder="1"/>
    <xf numFmtId="0" fontId="42" fillId="0" borderId="0" xfId="4" applyFont="1" applyBorder="1"/>
    <xf numFmtId="0" fontId="42" fillId="0" borderId="2" xfId="4" applyFont="1" applyBorder="1"/>
    <xf numFmtId="0" fontId="42" fillId="0" borderId="36" xfId="4" applyFont="1" applyBorder="1"/>
    <xf numFmtId="0" fontId="41" fillId="0" borderId="2" xfId="4" applyFont="1" applyBorder="1" applyAlignment="1"/>
    <xf numFmtId="0" fontId="41" fillId="0" borderId="0" xfId="4" applyFont="1" applyBorder="1" applyAlignment="1"/>
    <xf numFmtId="0" fontId="41" fillId="0" borderId="36" xfId="4" applyFont="1" applyBorder="1" applyAlignment="1"/>
    <xf numFmtId="0" fontId="42" fillId="0" borderId="59" xfId="4" applyFont="1" applyBorder="1" applyAlignment="1">
      <alignment horizontal="center"/>
    </xf>
    <xf numFmtId="0" fontId="42" fillId="0" borderId="12" xfId="4" applyFont="1" applyBorder="1" applyAlignment="1">
      <alignment horizontal="center"/>
    </xf>
    <xf numFmtId="0" fontId="42" fillId="0" borderId="13" xfId="4" applyFont="1" applyBorder="1" applyAlignment="1">
      <alignment horizontal="center"/>
    </xf>
    <xf numFmtId="10" fontId="12" fillId="0" borderId="60" xfId="2" applyNumberFormat="1" applyFont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44" fontId="12" fillId="2" borderId="40" xfId="1" applyFont="1" applyFill="1" applyBorder="1" applyAlignment="1">
      <alignment horizontal="center" vertical="center"/>
    </xf>
    <xf numFmtId="0" fontId="11" fillId="2" borderId="40" xfId="1" applyNumberFormat="1" applyFont="1" applyFill="1" applyBorder="1" applyAlignment="1">
      <alignment horizontal="center" vertical="center"/>
    </xf>
    <xf numFmtId="44" fontId="11" fillId="8" borderId="41" xfId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44" fontId="11" fillId="8" borderId="43" xfId="1" applyFont="1" applyFill="1" applyBorder="1" applyAlignment="1">
      <alignment horizontal="center" vertical="center"/>
    </xf>
    <xf numFmtId="44" fontId="6" fillId="2" borderId="43" xfId="1" applyFont="1" applyFill="1" applyBorder="1"/>
    <xf numFmtId="44" fontId="6" fillId="2" borderId="43" xfId="1" applyNumberFormat="1" applyFont="1" applyFill="1" applyBorder="1"/>
    <xf numFmtId="0" fontId="41" fillId="0" borderId="39" xfId="4" applyFont="1" applyBorder="1" applyAlignment="1">
      <alignment horizontal="center"/>
    </xf>
    <xf numFmtId="10" fontId="41" fillId="0" borderId="41" xfId="5" applyNumberFormat="1" applyFont="1" applyFill="1" applyBorder="1" applyAlignment="1" applyProtection="1">
      <alignment horizontal="center"/>
    </xf>
    <xf numFmtId="0" fontId="42" fillId="0" borderId="42" xfId="4" applyFont="1" applyBorder="1" applyAlignment="1">
      <alignment horizontal="center"/>
    </xf>
    <xf numFmtId="10" fontId="42" fillId="0" borderId="43" xfId="5" applyNumberFormat="1" applyFont="1" applyFill="1" applyBorder="1" applyAlignment="1" applyProtection="1">
      <alignment horizontal="center"/>
    </xf>
    <xf numFmtId="10" fontId="42" fillId="0" borderId="43" xfId="4" applyNumberFormat="1" applyFont="1" applyBorder="1" applyAlignment="1">
      <alignment horizontal="center"/>
    </xf>
    <xf numFmtId="0" fontId="42" fillId="0" borderId="44" xfId="4" applyFont="1" applyBorder="1" applyAlignment="1">
      <alignment horizontal="center"/>
    </xf>
    <xf numFmtId="10" fontId="42" fillId="0" borderId="46" xfId="5" applyNumberFormat="1" applyFont="1" applyFill="1" applyBorder="1" applyAlignment="1" applyProtection="1">
      <alignment horizontal="center"/>
    </xf>
    <xf numFmtId="0" fontId="0" fillId="2" borderId="59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5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2" fillId="0" borderId="51" xfId="0" applyFont="1" applyFill="1" applyBorder="1" applyAlignment="1">
      <alignment wrapText="1"/>
    </xf>
    <xf numFmtId="2" fontId="0" fillId="2" borderId="33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2" fontId="0" fillId="0" borderId="33" xfId="0" applyNumberFormat="1" applyFont="1" applyFill="1" applyBorder="1" applyAlignment="1">
      <alignment horizontal="center" vertical="center"/>
    </xf>
    <xf numFmtId="0" fontId="22" fillId="0" borderId="33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4" fontId="0" fillId="2" borderId="0" xfId="1" applyFont="1" applyFill="1" applyBorder="1" applyAlignment="1">
      <alignment horizontal="center" vertical="center"/>
    </xf>
    <xf numFmtId="0" fontId="22" fillId="0" borderId="51" xfId="0" applyFont="1" applyFill="1" applyBorder="1" applyAlignment="1"/>
    <xf numFmtId="10" fontId="33" fillId="0" borderId="0" xfId="4" applyNumberFormat="1" applyFont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44" fontId="0" fillId="2" borderId="33" xfId="1" applyFont="1" applyFill="1" applyBorder="1" applyAlignment="1">
      <alignment horizontal="center" vertical="center"/>
    </xf>
    <xf numFmtId="44" fontId="0" fillId="2" borderId="43" xfId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wrapText="1"/>
    </xf>
    <xf numFmtId="0" fontId="0" fillId="0" borderId="33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 wrapText="1"/>
    </xf>
    <xf numFmtId="0" fontId="42" fillId="0" borderId="71" xfId="4" applyFont="1" applyBorder="1" applyAlignment="1">
      <alignment horizontal="left"/>
    </xf>
    <xf numFmtId="0" fontId="42" fillId="0" borderId="64" xfId="4" applyFont="1" applyBorder="1" applyAlignment="1">
      <alignment horizontal="left"/>
    </xf>
    <xf numFmtId="0" fontId="41" fillId="0" borderId="69" xfId="4" applyFont="1" applyBorder="1"/>
    <xf numFmtId="0" fontId="42" fillId="0" borderId="64" xfId="4" applyFont="1" applyBorder="1"/>
    <xf numFmtId="0" fontId="42" fillId="0" borderId="71" xfId="4" applyFont="1" applyBorder="1"/>
    <xf numFmtId="0" fontId="30" fillId="2" borderId="0" xfId="0" applyFont="1" applyFill="1" applyBorder="1" applyAlignment="1">
      <alignment horizontal="left" vertical="top" wrapText="1"/>
    </xf>
    <xf numFmtId="0" fontId="23" fillId="2" borderId="58" xfId="0" applyFont="1" applyFill="1" applyBorder="1" applyAlignment="1">
      <alignment horizontal="center"/>
    </xf>
    <xf numFmtId="10" fontId="34" fillId="0" borderId="38" xfId="2" applyNumberFormat="1" applyFont="1" applyBorder="1" applyAlignment="1">
      <alignment horizontal="left" vertical="center"/>
    </xf>
    <xf numFmtId="0" fontId="32" fillId="0" borderId="38" xfId="4" applyBorder="1" applyAlignment="1">
      <alignment horizontal="center" vertical="center"/>
    </xf>
    <xf numFmtId="44" fontId="32" fillId="0" borderId="38" xfId="1" applyFont="1" applyBorder="1" applyAlignment="1">
      <alignment horizontal="center" vertical="center"/>
    </xf>
    <xf numFmtId="10" fontId="33" fillId="0" borderId="58" xfId="4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 wrapText="1"/>
    </xf>
    <xf numFmtId="44" fontId="0" fillId="2" borderId="43" xfId="1" applyNumberFormat="1" applyFont="1" applyFill="1" applyBorder="1" applyAlignment="1">
      <alignment horizontal="right" vertical="center"/>
    </xf>
    <xf numFmtId="44" fontId="0" fillId="0" borderId="43" xfId="0" applyNumberFormat="1" applyFill="1" applyBorder="1" applyAlignment="1">
      <alignment horizontal="center" vertical="center"/>
    </xf>
    <xf numFmtId="0" fontId="42" fillId="0" borderId="2" xfId="4" applyFont="1" applyBorder="1" applyAlignment="1">
      <alignment horizontal="center"/>
    </xf>
    <xf numFmtId="10" fontId="42" fillId="0" borderId="36" xfId="5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38" xfId="1" applyFont="1" applyFill="1" applyBorder="1" applyAlignment="1">
      <alignment horizontal="center" vertical="center"/>
    </xf>
    <xf numFmtId="0" fontId="0" fillId="2" borderId="58" xfId="0" applyFill="1" applyBorder="1"/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1" fillId="9" borderId="13" xfId="3" applyFont="1" applyFill="1" applyBorder="1" applyAlignment="1">
      <alignment horizontal="center" vertical="center"/>
    </xf>
    <xf numFmtId="0" fontId="42" fillId="0" borderId="67" xfId="4" applyFont="1" applyBorder="1" applyAlignment="1">
      <alignment horizontal="left"/>
    </xf>
    <xf numFmtId="0" fontId="42" fillId="0" borderId="71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2" fillId="0" borderId="72" xfId="4" applyFont="1" applyBorder="1" applyAlignment="1">
      <alignment horizontal="left"/>
    </xf>
    <xf numFmtId="0" fontId="42" fillId="0" borderId="64" xfId="4" applyFont="1" applyBorder="1" applyAlignment="1">
      <alignment horizontal="left"/>
    </xf>
    <xf numFmtId="0" fontId="42" fillId="0" borderId="73" xfId="4" applyFont="1" applyBorder="1" applyAlignment="1">
      <alignment horizontal="left"/>
    </xf>
    <xf numFmtId="0" fontId="41" fillId="0" borderId="68" xfId="4" applyFont="1" applyBorder="1"/>
    <xf numFmtId="0" fontId="41" fillId="0" borderId="69" xfId="4" applyFont="1" applyBorder="1"/>
    <xf numFmtId="0" fontId="41" fillId="0" borderId="70" xfId="4" applyFont="1" applyBorder="1"/>
    <xf numFmtId="0" fontId="42" fillId="0" borderId="72" xfId="4" applyFont="1" applyBorder="1"/>
    <xf numFmtId="0" fontId="42" fillId="0" borderId="64" xfId="4" applyFont="1" applyBorder="1"/>
    <xf numFmtId="0" fontId="42" fillId="0" borderId="73" xfId="4" applyFont="1" applyBorder="1"/>
    <xf numFmtId="0" fontId="42" fillId="0" borderId="67" xfId="4" applyFont="1" applyBorder="1"/>
    <xf numFmtId="0" fontId="42" fillId="0" borderId="71" xfId="4" applyFont="1" applyBorder="1"/>
    <xf numFmtId="0" fontId="42" fillId="0" borderId="66" xfId="4" applyFont="1" applyBorder="1"/>
    <xf numFmtId="0" fontId="36" fillId="2" borderId="51" xfId="0" applyFont="1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/>
    </xf>
    <xf numFmtId="0" fontId="37" fillId="2" borderId="51" xfId="0" applyFont="1" applyFill="1" applyBorder="1" applyAlignment="1">
      <alignment horizontal="left" vertical="center"/>
    </xf>
    <xf numFmtId="165" fontId="40" fillId="0" borderId="72" xfId="0" applyNumberFormat="1" applyFont="1" applyBorder="1" applyAlignment="1">
      <alignment horizontal="left" vertical="center" wrapText="1"/>
    </xf>
    <xf numFmtId="165" fontId="40" fillId="0" borderId="64" xfId="0" applyNumberFormat="1" applyFont="1" applyBorder="1" applyAlignment="1">
      <alignment horizontal="left" vertical="center" wrapText="1"/>
    </xf>
    <xf numFmtId="165" fontId="40" fillId="0" borderId="76" xfId="0" applyNumberFormat="1" applyFont="1" applyBorder="1" applyAlignment="1">
      <alignment horizontal="left" vertical="center" wrapText="1"/>
    </xf>
    <xf numFmtId="0" fontId="24" fillId="2" borderId="7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0" fontId="36" fillId="2" borderId="33" xfId="0" applyFont="1" applyFill="1" applyBorder="1" applyAlignment="1">
      <alignment horizontal="left" vertical="center"/>
    </xf>
    <xf numFmtId="0" fontId="37" fillId="2" borderId="33" xfId="0" applyFont="1" applyFill="1" applyBorder="1" applyAlignment="1">
      <alignment horizontal="left" vertical="center"/>
    </xf>
    <xf numFmtId="14" fontId="38" fillId="2" borderId="67" xfId="0" applyNumberFormat="1" applyFont="1" applyFill="1" applyBorder="1" applyAlignment="1">
      <alignment horizontal="left" vertical="center"/>
    </xf>
    <xf numFmtId="14" fontId="38" fillId="2" borderId="71" xfId="0" applyNumberFormat="1" applyFont="1" applyFill="1" applyBorder="1" applyAlignment="1">
      <alignment horizontal="left" vertical="center"/>
    </xf>
    <xf numFmtId="14" fontId="38" fillId="2" borderId="75" xfId="0" applyNumberFormat="1" applyFont="1" applyFill="1" applyBorder="1" applyAlignment="1">
      <alignment horizontal="left" vertical="center"/>
    </xf>
    <xf numFmtId="0" fontId="6" fillId="3" borderId="48" xfId="1" applyNumberFormat="1" applyFont="1" applyFill="1" applyBorder="1" applyAlignment="1">
      <alignment horizontal="center" vertical="center"/>
    </xf>
    <xf numFmtId="0" fontId="6" fillId="3" borderId="49" xfId="1" applyNumberFormat="1" applyFont="1" applyFill="1" applyBorder="1" applyAlignment="1">
      <alignment horizontal="center" vertical="center"/>
    </xf>
    <xf numFmtId="0" fontId="46" fillId="2" borderId="33" xfId="0" applyFont="1" applyFill="1" applyBorder="1" applyAlignment="1">
      <alignment horizontal="left" vertical="center"/>
    </xf>
    <xf numFmtId="2" fontId="38" fillId="2" borderId="67" xfId="0" applyNumberFormat="1" applyFont="1" applyFill="1" applyBorder="1" applyAlignment="1">
      <alignment horizontal="left" vertical="center"/>
    </xf>
    <xf numFmtId="2" fontId="38" fillId="2" borderId="71" xfId="0" applyNumberFormat="1" applyFont="1" applyFill="1" applyBorder="1" applyAlignment="1">
      <alignment horizontal="left" vertical="center"/>
    </xf>
    <xf numFmtId="2" fontId="38" fillId="2" borderId="75" xfId="0" applyNumberFormat="1" applyFont="1" applyFill="1" applyBorder="1" applyAlignment="1">
      <alignment horizontal="left" vertical="center"/>
    </xf>
    <xf numFmtId="0" fontId="34" fillId="0" borderId="37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</cellXfs>
  <cellStyles count="10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Normal 5 2" xfId="9"/>
    <cellStyle name="Normal 5 3" xfId="8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22" t="s">
        <v>0</v>
      </c>
      <c r="C3" s="323"/>
      <c r="D3" s="323"/>
      <c r="E3" s="323"/>
      <c r="F3" s="323"/>
      <c r="G3" s="323"/>
      <c r="H3" s="324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25"/>
      <c r="H5" s="326"/>
    </row>
    <row r="6" spans="2:8" ht="28.5" customHeight="1" thickBot="1" x14ac:dyDescent="0.3">
      <c r="B6" s="327" t="s">
        <v>1</v>
      </c>
      <c r="C6" s="329" t="s">
        <v>87</v>
      </c>
      <c r="D6" s="330"/>
      <c r="E6" s="330"/>
      <c r="F6" s="330"/>
      <c r="G6" s="330"/>
      <c r="H6" s="331"/>
    </row>
    <row r="7" spans="2:8" ht="16.5" thickBot="1" x14ac:dyDescent="0.3">
      <c r="B7" s="328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M136"/>
  <sheetViews>
    <sheetView tabSelected="1" view="pageBreakPreview" topLeftCell="A49" zoomScale="85" zoomScaleNormal="100" zoomScaleSheetLayoutView="85" workbookViewId="0">
      <selection activeCell="K102" sqref="K102"/>
    </sheetView>
  </sheetViews>
  <sheetFormatPr defaultRowHeight="15" x14ac:dyDescent="0.25"/>
  <cols>
    <col min="1" max="1" width="1.42578125" style="4" customWidth="1"/>
    <col min="2" max="2" width="18" style="207" customWidth="1"/>
    <col min="3" max="3" width="7.7109375" style="4" bestFit="1" customWidth="1"/>
    <col min="4" max="4" width="74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19.7109375" style="207" bestFit="1" customWidth="1"/>
    <col min="9" max="9" width="22" style="4" bestFit="1" customWidth="1"/>
    <col min="10" max="10" width="23.5703125" style="4" customWidth="1"/>
    <col min="11" max="11" width="22.140625" style="4" customWidth="1"/>
    <col min="12" max="12" width="15.85546875" style="4" bestFit="1" customWidth="1"/>
    <col min="13" max="13" width="16" style="4" bestFit="1" customWidth="1"/>
    <col min="14" max="16384" width="9.140625" style="4"/>
  </cols>
  <sheetData>
    <row r="1" spans="2:11" ht="15.75" thickBot="1" x14ac:dyDescent="0.3"/>
    <row r="2" spans="2:11" ht="17.25" customHeight="1" x14ac:dyDescent="0.25">
      <c r="B2" s="311"/>
      <c r="C2" s="101"/>
      <c r="D2" s="101"/>
      <c r="E2" s="209"/>
      <c r="F2" s="212"/>
      <c r="G2" s="209"/>
      <c r="H2" s="209"/>
      <c r="I2" s="102"/>
    </row>
    <row r="3" spans="2:11" ht="50.25" customHeight="1" x14ac:dyDescent="0.25">
      <c r="B3" s="356"/>
      <c r="C3" s="357"/>
      <c r="D3" s="357"/>
      <c r="E3" s="357"/>
      <c r="F3" s="357"/>
      <c r="G3" s="357"/>
      <c r="H3" s="357"/>
      <c r="I3" s="358"/>
    </row>
    <row r="4" spans="2:11" ht="1.5" customHeight="1" x14ac:dyDescent="0.25">
      <c r="B4" s="312"/>
      <c r="C4" s="246"/>
      <c r="D4" s="247"/>
      <c r="E4" s="248"/>
      <c r="F4" s="249"/>
      <c r="G4" s="365"/>
      <c r="H4" s="365"/>
      <c r="I4" s="366"/>
    </row>
    <row r="5" spans="2:11" ht="21" customHeight="1" x14ac:dyDescent="0.25">
      <c r="B5" s="313" t="s">
        <v>299</v>
      </c>
      <c r="C5" s="367" t="s">
        <v>409</v>
      </c>
      <c r="D5" s="367"/>
      <c r="E5" s="361" t="s">
        <v>303</v>
      </c>
      <c r="F5" s="361"/>
      <c r="G5" s="368"/>
      <c r="H5" s="369"/>
      <c r="I5" s="370"/>
    </row>
    <row r="6" spans="2:11" ht="15" customHeight="1" x14ac:dyDescent="0.25">
      <c r="B6" s="313" t="s">
        <v>300</v>
      </c>
      <c r="C6" s="360" t="s">
        <v>418</v>
      </c>
      <c r="D6" s="360"/>
      <c r="E6" s="361" t="s">
        <v>307</v>
      </c>
      <c r="F6" s="361"/>
      <c r="G6" s="362"/>
      <c r="H6" s="363"/>
      <c r="I6" s="364"/>
    </row>
    <row r="7" spans="2:11" ht="15.75" customHeight="1" x14ac:dyDescent="0.25">
      <c r="B7" s="313" t="s">
        <v>301</v>
      </c>
      <c r="C7" s="360"/>
      <c r="D7" s="360"/>
      <c r="E7" s="361" t="s">
        <v>304</v>
      </c>
      <c r="F7" s="361"/>
      <c r="G7" s="368"/>
      <c r="H7" s="369"/>
      <c r="I7" s="370"/>
    </row>
    <row r="8" spans="2:11" ht="25.5" customHeight="1" thickBot="1" x14ac:dyDescent="0.3">
      <c r="B8" s="314" t="s">
        <v>302</v>
      </c>
      <c r="C8" s="350"/>
      <c r="D8" s="351"/>
      <c r="E8" s="352" t="s">
        <v>305</v>
      </c>
      <c r="F8" s="352"/>
      <c r="G8" s="353">
        <f>I76</f>
        <v>0</v>
      </c>
      <c r="H8" s="354"/>
      <c r="I8" s="355"/>
    </row>
    <row r="9" spans="2:11" ht="36.75" customHeight="1" x14ac:dyDescent="0.25">
      <c r="B9" s="250"/>
      <c r="C9" s="251" t="s">
        <v>2</v>
      </c>
      <c r="D9" s="252" t="s">
        <v>306</v>
      </c>
      <c r="E9" s="167" t="s">
        <v>4</v>
      </c>
      <c r="F9" s="253" t="s">
        <v>5</v>
      </c>
      <c r="G9" s="254" t="s">
        <v>6</v>
      </c>
      <c r="H9" s="255" t="s">
        <v>13</v>
      </c>
      <c r="I9" s="255" t="s">
        <v>13</v>
      </c>
    </row>
    <row r="10" spans="2:11" customFormat="1" ht="15.75" x14ac:dyDescent="0.25">
      <c r="B10" s="256"/>
      <c r="C10" s="224">
        <v>1</v>
      </c>
      <c r="D10" s="219" t="s">
        <v>327</v>
      </c>
      <c r="E10" s="217" t="s">
        <v>88</v>
      </c>
      <c r="F10" s="221"/>
      <c r="G10" s="225"/>
      <c r="H10" s="257">
        <f>SUM(H11:H12)</f>
        <v>0</v>
      </c>
      <c r="I10" s="257">
        <f>SUM(I11:I12)</f>
        <v>0</v>
      </c>
      <c r="J10" s="4"/>
      <c r="K10" s="4"/>
    </row>
    <row r="11" spans="2:11" customFormat="1" x14ac:dyDescent="0.25">
      <c r="B11" s="297"/>
      <c r="C11" s="292" t="s">
        <v>19</v>
      </c>
      <c r="D11" s="294" t="s">
        <v>328</v>
      </c>
      <c r="E11" s="292" t="s">
        <v>18</v>
      </c>
      <c r="F11" s="278"/>
      <c r="G11" s="277">
        <v>0.9</v>
      </c>
      <c r="H11" s="291">
        <f>G11*F11</f>
        <v>0</v>
      </c>
      <c r="I11" s="291">
        <f t="shared" ref="I11:I48" si="0">H11*(1+$D$104)</f>
        <v>0</v>
      </c>
      <c r="J11" s="215"/>
      <c r="K11" s="4"/>
    </row>
    <row r="12" spans="2:11" customFormat="1" x14ac:dyDescent="0.25">
      <c r="B12" s="297"/>
      <c r="C12" s="292" t="s">
        <v>93</v>
      </c>
      <c r="D12" s="294" t="s">
        <v>412</v>
      </c>
      <c r="E12" s="292" t="s">
        <v>366</v>
      </c>
      <c r="F12" s="278"/>
      <c r="G12" s="277">
        <v>3</v>
      </c>
      <c r="H12" s="291">
        <f>G12*F12</f>
        <v>0</v>
      </c>
      <c r="I12" s="291">
        <f t="shared" si="0"/>
        <v>0</v>
      </c>
      <c r="J12" s="215"/>
      <c r="K12" s="4"/>
    </row>
    <row r="13" spans="2:11" s="215" customFormat="1" ht="15" customHeight="1" x14ac:dyDescent="0.25">
      <c r="B13" s="256"/>
      <c r="C13" s="224">
        <v>2</v>
      </c>
      <c r="D13" s="219" t="s">
        <v>331</v>
      </c>
      <c r="E13" s="217" t="s">
        <v>88</v>
      </c>
      <c r="F13" s="221"/>
      <c r="G13" s="225"/>
      <c r="H13" s="257">
        <f>SUM(H14:H16)</f>
        <v>0</v>
      </c>
      <c r="I13" s="257">
        <f t="shared" si="0"/>
        <v>0</v>
      </c>
      <c r="J13"/>
    </row>
    <row r="14" spans="2:11" s="215" customFormat="1" ht="26.25" x14ac:dyDescent="0.25">
      <c r="B14" s="297"/>
      <c r="C14" s="295" t="s">
        <v>90</v>
      </c>
      <c r="D14" s="275" t="s">
        <v>332</v>
      </c>
      <c r="E14" s="292" t="s">
        <v>18</v>
      </c>
      <c r="F14" s="290"/>
      <c r="G14" s="276">
        <v>1534</v>
      </c>
      <c r="H14" s="291">
        <f t="shared" ref="H14:H16" si="1">G14*F14</f>
        <v>0</v>
      </c>
      <c r="I14" s="315">
        <f t="shared" si="0"/>
        <v>0</v>
      </c>
      <c r="J14"/>
    </row>
    <row r="15" spans="2:11" s="215" customFormat="1" x14ac:dyDescent="0.25">
      <c r="B15" s="297"/>
      <c r="C15" s="295" t="s">
        <v>21</v>
      </c>
      <c r="D15" s="97" t="s">
        <v>329</v>
      </c>
      <c r="E15" s="292" t="s">
        <v>162</v>
      </c>
      <c r="F15" s="290"/>
      <c r="G15" s="276">
        <v>230</v>
      </c>
      <c r="H15" s="291">
        <f t="shared" si="1"/>
        <v>0</v>
      </c>
      <c r="I15" s="315">
        <f t="shared" si="0"/>
        <v>0</v>
      </c>
      <c r="J15"/>
    </row>
    <row r="16" spans="2:11" s="215" customFormat="1" x14ac:dyDescent="0.25">
      <c r="B16" s="298"/>
      <c r="C16" s="295" t="s">
        <v>91</v>
      </c>
      <c r="D16" s="281" t="s">
        <v>330</v>
      </c>
      <c r="E16" s="295" t="s">
        <v>162</v>
      </c>
      <c r="F16" s="290"/>
      <c r="G16" s="276">
        <v>230</v>
      </c>
      <c r="H16" s="291">
        <f t="shared" si="1"/>
        <v>0</v>
      </c>
      <c r="I16" s="315">
        <f t="shared" si="0"/>
        <v>0</v>
      </c>
      <c r="J16"/>
    </row>
    <row r="17" spans="2:10" s="215" customFormat="1" ht="15" customHeight="1" x14ac:dyDescent="0.25">
      <c r="B17" s="256"/>
      <c r="C17" s="224">
        <v>3</v>
      </c>
      <c r="D17" s="219" t="s">
        <v>335</v>
      </c>
      <c r="E17" s="217" t="s">
        <v>88</v>
      </c>
      <c r="F17" s="221"/>
      <c r="G17" s="225"/>
      <c r="H17" s="257">
        <f>SUM(H18:H20)</f>
        <v>0</v>
      </c>
      <c r="I17" s="257">
        <f t="shared" si="0"/>
        <v>0</v>
      </c>
      <c r="J17"/>
    </row>
    <row r="18" spans="2:10" s="215" customFormat="1" ht="26.25" x14ac:dyDescent="0.25">
      <c r="B18" s="297"/>
      <c r="C18" s="292" t="s">
        <v>23</v>
      </c>
      <c r="D18" s="294" t="s">
        <v>333</v>
      </c>
      <c r="E18" s="292" t="s">
        <v>162</v>
      </c>
      <c r="F18" s="290"/>
      <c r="G18" s="276">
        <v>43.6</v>
      </c>
      <c r="H18" s="291">
        <f t="shared" ref="H18:H20" si="2">G18*F18</f>
        <v>0</v>
      </c>
      <c r="I18" s="315">
        <f t="shared" si="0"/>
        <v>0</v>
      </c>
      <c r="J18"/>
    </row>
    <row r="19" spans="2:10" s="215" customFormat="1" x14ac:dyDescent="0.25">
      <c r="B19" s="297"/>
      <c r="C19" s="292" t="s">
        <v>29</v>
      </c>
      <c r="D19" s="97" t="s">
        <v>334</v>
      </c>
      <c r="E19" s="296" t="s">
        <v>30</v>
      </c>
      <c r="F19" s="290"/>
      <c r="G19" s="276">
        <v>8</v>
      </c>
      <c r="H19" s="291">
        <f t="shared" si="2"/>
        <v>0</v>
      </c>
      <c r="I19" s="315">
        <f t="shared" si="0"/>
        <v>0</v>
      </c>
      <c r="J19"/>
    </row>
    <row r="20" spans="2:10" s="215" customFormat="1" ht="26.25" x14ac:dyDescent="0.25">
      <c r="B20" s="298"/>
      <c r="C20" s="292" t="s">
        <v>33</v>
      </c>
      <c r="D20" s="294" t="s">
        <v>411</v>
      </c>
      <c r="E20" s="98" t="s">
        <v>18</v>
      </c>
      <c r="F20" s="290"/>
      <c r="G20" s="296">
        <v>872</v>
      </c>
      <c r="H20" s="291">
        <f t="shared" si="2"/>
        <v>0</v>
      </c>
      <c r="I20" s="316">
        <f t="shared" si="0"/>
        <v>0</v>
      </c>
      <c r="J20"/>
    </row>
    <row r="21" spans="2:10" s="215" customFormat="1" ht="15" customHeight="1" x14ac:dyDescent="0.25">
      <c r="B21" s="256"/>
      <c r="C21" s="224">
        <v>4</v>
      </c>
      <c r="D21" s="219" t="s">
        <v>370</v>
      </c>
      <c r="E21" s="217" t="s">
        <v>88</v>
      </c>
      <c r="F21" s="221"/>
      <c r="G21" s="225"/>
      <c r="H21" s="257">
        <f>SUM(H22:H24)</f>
        <v>0</v>
      </c>
      <c r="I21" s="257">
        <f t="shared" si="0"/>
        <v>0</v>
      </c>
      <c r="J21"/>
    </row>
    <row r="22" spans="2:10" s="215" customFormat="1" ht="26.25" x14ac:dyDescent="0.25">
      <c r="B22" s="297"/>
      <c r="C22" s="292" t="s">
        <v>36</v>
      </c>
      <c r="D22" s="294" t="s">
        <v>333</v>
      </c>
      <c r="E22" s="292" t="s">
        <v>162</v>
      </c>
      <c r="F22" s="290"/>
      <c r="G22" s="276">
        <v>30.3</v>
      </c>
      <c r="H22" s="291">
        <f t="shared" ref="H22:H24" si="3">G22*F22</f>
        <v>0</v>
      </c>
      <c r="I22" s="315">
        <f t="shared" si="0"/>
        <v>0</v>
      </c>
      <c r="J22"/>
    </row>
    <row r="23" spans="2:10" s="215" customFormat="1" x14ac:dyDescent="0.25">
      <c r="B23" s="297"/>
      <c r="C23" s="292" t="s">
        <v>63</v>
      </c>
      <c r="D23" s="97" t="s">
        <v>334</v>
      </c>
      <c r="E23" s="296" t="s">
        <v>30</v>
      </c>
      <c r="F23" s="290"/>
      <c r="G23" s="276">
        <v>5</v>
      </c>
      <c r="H23" s="291">
        <f t="shared" si="3"/>
        <v>0</v>
      </c>
      <c r="I23" s="315">
        <f t="shared" si="0"/>
        <v>0</v>
      </c>
      <c r="J23"/>
    </row>
    <row r="24" spans="2:10" s="215" customFormat="1" ht="26.25" x14ac:dyDescent="0.25">
      <c r="B24" s="298"/>
      <c r="C24" s="292" t="s">
        <v>64</v>
      </c>
      <c r="D24" s="294" t="s">
        <v>411</v>
      </c>
      <c r="E24" s="98" t="s">
        <v>18</v>
      </c>
      <c r="F24" s="290"/>
      <c r="G24" s="280">
        <v>606</v>
      </c>
      <c r="H24" s="291">
        <f t="shared" si="3"/>
        <v>0</v>
      </c>
      <c r="I24" s="316">
        <f t="shared" si="0"/>
        <v>0</v>
      </c>
      <c r="J24"/>
    </row>
    <row r="25" spans="2:10" s="215" customFormat="1" ht="15" customHeight="1" x14ac:dyDescent="0.25">
      <c r="B25" s="256"/>
      <c r="C25" s="224">
        <v>5</v>
      </c>
      <c r="D25" s="219" t="s">
        <v>367</v>
      </c>
      <c r="E25" s="217" t="s">
        <v>88</v>
      </c>
      <c r="F25" s="221"/>
      <c r="G25" s="225"/>
      <c r="H25" s="257">
        <f>SUM(H26:H35)</f>
        <v>0</v>
      </c>
      <c r="I25" s="257">
        <f t="shared" si="0"/>
        <v>0</v>
      </c>
      <c r="J25"/>
    </row>
    <row r="26" spans="2:10" s="215" customFormat="1" ht="26.25" x14ac:dyDescent="0.25">
      <c r="B26" s="298"/>
      <c r="C26" s="295" t="s">
        <v>85</v>
      </c>
      <c r="D26" s="294" t="s">
        <v>413</v>
      </c>
      <c r="E26" s="296" t="s">
        <v>162</v>
      </c>
      <c r="F26" s="290"/>
      <c r="G26" s="292">
        <v>84.6</v>
      </c>
      <c r="H26" s="291">
        <f t="shared" ref="H26:H34" si="4">G26*F26</f>
        <v>0</v>
      </c>
      <c r="I26" s="316">
        <f t="shared" si="0"/>
        <v>0</v>
      </c>
      <c r="J26"/>
    </row>
    <row r="27" spans="2:10" s="215" customFormat="1" x14ac:dyDescent="0.25">
      <c r="B27" s="297"/>
      <c r="C27" s="295" t="s">
        <v>86</v>
      </c>
      <c r="D27" s="97" t="s">
        <v>336</v>
      </c>
      <c r="E27" s="296" t="s">
        <v>30</v>
      </c>
      <c r="F27" s="290"/>
      <c r="G27" s="292">
        <v>14</v>
      </c>
      <c r="H27" s="291">
        <f t="shared" si="4"/>
        <v>0</v>
      </c>
      <c r="I27" s="316">
        <f t="shared" si="0"/>
        <v>0</v>
      </c>
      <c r="J27"/>
    </row>
    <row r="28" spans="2:10" s="215" customFormat="1" x14ac:dyDescent="0.25">
      <c r="B28" s="297"/>
      <c r="C28" s="295" t="s">
        <v>140</v>
      </c>
      <c r="D28" s="97" t="s">
        <v>341</v>
      </c>
      <c r="E28" s="292" t="s">
        <v>119</v>
      </c>
      <c r="F28" s="290"/>
      <c r="G28" s="292">
        <v>20</v>
      </c>
      <c r="H28" s="291">
        <f t="shared" si="4"/>
        <v>0</v>
      </c>
      <c r="I28" s="316">
        <f t="shared" si="0"/>
        <v>0</v>
      </c>
      <c r="J28"/>
    </row>
    <row r="29" spans="2:10" s="215" customFormat="1" x14ac:dyDescent="0.25">
      <c r="B29" s="298"/>
      <c r="C29" s="295" t="s">
        <v>142</v>
      </c>
      <c r="D29" s="294" t="s">
        <v>342</v>
      </c>
      <c r="E29" s="292" t="s">
        <v>18</v>
      </c>
      <c r="F29" s="290"/>
      <c r="G29" s="292">
        <v>35</v>
      </c>
      <c r="H29" s="291">
        <f t="shared" si="4"/>
        <v>0</v>
      </c>
      <c r="I29" s="316">
        <f t="shared" si="0"/>
        <v>0</v>
      </c>
      <c r="J29"/>
    </row>
    <row r="30" spans="2:10" s="215" customFormat="1" x14ac:dyDescent="0.25">
      <c r="B30" s="298"/>
      <c r="C30" s="295" t="s">
        <v>339</v>
      </c>
      <c r="D30" s="294" t="s">
        <v>343</v>
      </c>
      <c r="E30" s="292" t="s">
        <v>18</v>
      </c>
      <c r="F30" s="290"/>
      <c r="G30" s="292">
        <v>35</v>
      </c>
      <c r="H30" s="291">
        <f t="shared" si="4"/>
        <v>0</v>
      </c>
      <c r="I30" s="316">
        <f t="shared" si="0"/>
        <v>0</v>
      </c>
      <c r="J30"/>
    </row>
    <row r="31" spans="2:10" s="215" customFormat="1" x14ac:dyDescent="0.25">
      <c r="B31" s="298"/>
      <c r="C31" s="295" t="s">
        <v>364</v>
      </c>
      <c r="D31" s="294" t="s">
        <v>344</v>
      </c>
      <c r="E31" s="292" t="s">
        <v>18</v>
      </c>
      <c r="F31" s="290"/>
      <c r="G31" s="292">
        <v>35</v>
      </c>
      <c r="H31" s="291">
        <f t="shared" si="4"/>
        <v>0</v>
      </c>
      <c r="I31" s="316">
        <f t="shared" si="0"/>
        <v>0</v>
      </c>
      <c r="J31"/>
    </row>
    <row r="32" spans="2:10" s="215" customFormat="1" x14ac:dyDescent="0.25">
      <c r="B32" s="297"/>
      <c r="C32" s="295" t="s">
        <v>365</v>
      </c>
      <c r="D32" s="97" t="s">
        <v>340</v>
      </c>
      <c r="E32" s="296" t="s">
        <v>18</v>
      </c>
      <c r="F32" s="290"/>
      <c r="G32" s="292">
        <v>17.600000000000001</v>
      </c>
      <c r="H32" s="291">
        <f t="shared" si="4"/>
        <v>0</v>
      </c>
      <c r="I32" s="316">
        <f t="shared" si="0"/>
        <v>0</v>
      </c>
      <c r="J32"/>
    </row>
    <row r="33" spans="2:10" s="215" customFormat="1" ht="39" x14ac:dyDescent="0.25">
      <c r="B33" s="297"/>
      <c r="C33" s="295" t="s">
        <v>371</v>
      </c>
      <c r="D33" s="128" t="s">
        <v>338</v>
      </c>
      <c r="E33" s="292" t="s">
        <v>18</v>
      </c>
      <c r="F33" s="290"/>
      <c r="G33" s="292">
        <v>172.4</v>
      </c>
      <c r="H33" s="291">
        <f t="shared" si="4"/>
        <v>0</v>
      </c>
      <c r="I33" s="316">
        <f t="shared" si="0"/>
        <v>0</v>
      </c>
      <c r="J33"/>
    </row>
    <row r="34" spans="2:10" s="215" customFormat="1" x14ac:dyDescent="0.25">
      <c r="B34" s="298"/>
      <c r="C34" s="295" t="s">
        <v>372</v>
      </c>
      <c r="D34" s="294" t="s">
        <v>337</v>
      </c>
      <c r="E34" s="296" t="s">
        <v>45</v>
      </c>
      <c r="F34" s="293"/>
      <c r="G34" s="292">
        <v>43</v>
      </c>
      <c r="H34" s="291">
        <f t="shared" si="4"/>
        <v>0</v>
      </c>
      <c r="I34" s="316">
        <f t="shared" si="0"/>
        <v>0</v>
      </c>
      <c r="J34"/>
    </row>
    <row r="35" spans="2:10" s="289" customFormat="1" x14ac:dyDescent="0.25">
      <c r="B35" s="297"/>
      <c r="C35" s="295" t="s">
        <v>414</v>
      </c>
      <c r="D35" s="128" t="s">
        <v>410</v>
      </c>
      <c r="E35" s="296" t="s">
        <v>27</v>
      </c>
      <c r="F35" s="290"/>
      <c r="G35" s="292">
        <v>2</v>
      </c>
      <c r="H35" s="291">
        <f t="shared" ref="H35" si="5">G35*F35</f>
        <v>0</v>
      </c>
      <c r="I35" s="316">
        <f t="shared" si="0"/>
        <v>0</v>
      </c>
      <c r="J35" s="288"/>
    </row>
    <row r="36" spans="2:10" s="215" customFormat="1" ht="15.75" x14ac:dyDescent="0.25">
      <c r="B36" s="256"/>
      <c r="C36" s="224">
        <v>6</v>
      </c>
      <c r="D36" s="219" t="s">
        <v>403</v>
      </c>
      <c r="E36" s="217" t="s">
        <v>88</v>
      </c>
      <c r="F36" s="221"/>
      <c r="G36" s="225"/>
      <c r="H36" s="257">
        <f>SUM(H37:H40)</f>
        <v>0</v>
      </c>
      <c r="I36" s="257">
        <f t="shared" si="0"/>
        <v>0</v>
      </c>
      <c r="J36"/>
    </row>
    <row r="37" spans="2:10" s="215" customFormat="1" ht="26.25" x14ac:dyDescent="0.25">
      <c r="B37" s="297"/>
      <c r="C37" s="292" t="s">
        <v>228</v>
      </c>
      <c r="D37" s="294" t="s">
        <v>333</v>
      </c>
      <c r="E37" s="292" t="s">
        <v>162</v>
      </c>
      <c r="F37" s="290"/>
      <c r="G37" s="276">
        <v>2</v>
      </c>
      <c r="H37" s="291">
        <f t="shared" ref="H37:H39" si="6">G37*F37</f>
        <v>0</v>
      </c>
      <c r="I37" s="316">
        <f t="shared" si="0"/>
        <v>0</v>
      </c>
      <c r="J37"/>
    </row>
    <row r="38" spans="2:10" s="215" customFormat="1" x14ac:dyDescent="0.25">
      <c r="B38" s="297"/>
      <c r="C38" s="292" t="s">
        <v>258</v>
      </c>
      <c r="D38" s="97" t="s">
        <v>334</v>
      </c>
      <c r="E38" s="296" t="s">
        <v>30</v>
      </c>
      <c r="F38" s="290"/>
      <c r="G38" s="276">
        <v>1</v>
      </c>
      <c r="H38" s="291">
        <f t="shared" si="6"/>
        <v>0</v>
      </c>
      <c r="I38" s="316">
        <f t="shared" si="0"/>
        <v>0</v>
      </c>
      <c r="J38"/>
    </row>
    <row r="39" spans="2:10" s="215" customFormat="1" ht="26.25" x14ac:dyDescent="0.25">
      <c r="B39" s="298"/>
      <c r="C39" s="292" t="s">
        <v>259</v>
      </c>
      <c r="D39" s="294" t="s">
        <v>411</v>
      </c>
      <c r="E39" s="98" t="s">
        <v>18</v>
      </c>
      <c r="F39" s="290"/>
      <c r="G39" s="280">
        <v>32</v>
      </c>
      <c r="H39" s="291">
        <f t="shared" si="6"/>
        <v>0</v>
      </c>
      <c r="I39" s="316">
        <f t="shared" si="0"/>
        <v>0</v>
      </c>
      <c r="J39"/>
    </row>
    <row r="40" spans="2:10" s="215" customFormat="1" x14ac:dyDescent="0.25">
      <c r="B40" s="297"/>
      <c r="C40" s="292" t="s">
        <v>345</v>
      </c>
      <c r="D40" s="281" t="s">
        <v>415</v>
      </c>
      <c r="E40" s="296" t="s">
        <v>45</v>
      </c>
      <c r="F40" s="293"/>
      <c r="G40" s="296">
        <v>100</v>
      </c>
      <c r="H40" s="291">
        <f t="shared" ref="H40" si="7">G40*F40</f>
        <v>0</v>
      </c>
      <c r="I40" s="316">
        <f t="shared" si="0"/>
        <v>0</v>
      </c>
      <c r="J40"/>
    </row>
    <row r="41" spans="2:10" s="215" customFormat="1" ht="15.75" x14ac:dyDescent="0.25">
      <c r="B41" s="256"/>
      <c r="C41" s="224">
        <v>7</v>
      </c>
      <c r="D41" s="219" t="s">
        <v>347</v>
      </c>
      <c r="E41" s="217" t="s">
        <v>88</v>
      </c>
      <c r="F41" s="221"/>
      <c r="G41" s="225"/>
      <c r="H41" s="257">
        <f>SUM(H42:H56)</f>
        <v>0</v>
      </c>
      <c r="I41" s="257">
        <f t="shared" si="0"/>
        <v>0</v>
      </c>
      <c r="J41"/>
    </row>
    <row r="42" spans="2:10" s="215" customFormat="1" x14ac:dyDescent="0.25">
      <c r="B42" s="297"/>
      <c r="C42" s="292" t="s">
        <v>229</v>
      </c>
      <c r="D42" s="294" t="s">
        <v>353</v>
      </c>
      <c r="E42" s="292" t="s">
        <v>162</v>
      </c>
      <c r="F42" s="290"/>
      <c r="G42" s="292">
        <v>15.7</v>
      </c>
      <c r="H42" s="291">
        <f t="shared" ref="H42:H56" si="8">G42*F42</f>
        <v>0</v>
      </c>
      <c r="I42" s="316">
        <f t="shared" si="0"/>
        <v>0</v>
      </c>
      <c r="J42"/>
    </row>
    <row r="43" spans="2:10" s="215" customFormat="1" x14ac:dyDescent="0.25">
      <c r="B43" s="297"/>
      <c r="C43" s="292" t="s">
        <v>230</v>
      </c>
      <c r="D43" s="294" t="s">
        <v>354</v>
      </c>
      <c r="E43" s="292" t="s">
        <v>27</v>
      </c>
      <c r="F43" s="290"/>
      <c r="G43" s="292">
        <v>1</v>
      </c>
      <c r="H43" s="291">
        <f t="shared" si="8"/>
        <v>0</v>
      </c>
      <c r="I43" s="316">
        <f t="shared" si="0"/>
        <v>0</v>
      </c>
      <c r="J43"/>
    </row>
    <row r="44" spans="2:10" s="215" customFormat="1" x14ac:dyDescent="0.25">
      <c r="B44" s="297"/>
      <c r="C44" s="292" t="s">
        <v>373</v>
      </c>
      <c r="D44" s="275" t="s">
        <v>355</v>
      </c>
      <c r="E44" s="292" t="s">
        <v>27</v>
      </c>
      <c r="F44" s="290"/>
      <c r="G44" s="292">
        <v>6</v>
      </c>
      <c r="H44" s="291">
        <f t="shared" si="8"/>
        <v>0</v>
      </c>
      <c r="I44" s="316">
        <f t="shared" si="0"/>
        <v>0</v>
      </c>
      <c r="J44"/>
    </row>
    <row r="45" spans="2:10" s="215" customFormat="1" x14ac:dyDescent="0.25">
      <c r="B45" s="297"/>
      <c r="C45" s="292" t="s">
        <v>374</v>
      </c>
      <c r="D45" s="285" t="s">
        <v>356</v>
      </c>
      <c r="E45" s="292" t="s">
        <v>45</v>
      </c>
      <c r="F45" s="290"/>
      <c r="G45" s="292">
        <v>175</v>
      </c>
      <c r="H45" s="291">
        <f t="shared" si="8"/>
        <v>0</v>
      </c>
      <c r="I45" s="316">
        <f t="shared" si="0"/>
        <v>0</v>
      </c>
      <c r="J45"/>
    </row>
    <row r="46" spans="2:10" s="215" customFormat="1" x14ac:dyDescent="0.25">
      <c r="B46" s="297"/>
      <c r="C46" s="292" t="s">
        <v>375</v>
      </c>
      <c r="D46" s="275" t="s">
        <v>357</v>
      </c>
      <c r="E46" s="292" t="s">
        <v>27</v>
      </c>
      <c r="F46" s="290"/>
      <c r="G46" s="292">
        <v>8</v>
      </c>
      <c r="H46" s="291">
        <f t="shared" si="8"/>
        <v>0</v>
      </c>
      <c r="I46" s="316">
        <f t="shared" si="0"/>
        <v>0</v>
      </c>
      <c r="J46"/>
    </row>
    <row r="47" spans="2:10" s="215" customFormat="1" ht="26.25" x14ac:dyDescent="0.25">
      <c r="B47" s="297"/>
      <c r="C47" s="292" t="s">
        <v>376</v>
      </c>
      <c r="D47" s="275" t="s">
        <v>358</v>
      </c>
      <c r="E47" s="292" t="s">
        <v>45</v>
      </c>
      <c r="F47" s="290"/>
      <c r="G47" s="292">
        <v>350</v>
      </c>
      <c r="H47" s="291">
        <f t="shared" si="8"/>
        <v>0</v>
      </c>
      <c r="I47" s="316">
        <f t="shared" si="0"/>
        <v>0</v>
      </c>
      <c r="J47"/>
    </row>
    <row r="48" spans="2:10" s="215" customFormat="1" x14ac:dyDescent="0.25">
      <c r="B48" s="297"/>
      <c r="C48" s="292" t="s">
        <v>377</v>
      </c>
      <c r="D48" s="275" t="s">
        <v>359</v>
      </c>
      <c r="E48" s="292" t="s">
        <v>27</v>
      </c>
      <c r="F48" s="290"/>
      <c r="G48" s="292">
        <v>1</v>
      </c>
      <c r="H48" s="291">
        <f t="shared" si="8"/>
        <v>0</v>
      </c>
      <c r="I48" s="316">
        <f t="shared" si="0"/>
        <v>0</v>
      </c>
      <c r="J48"/>
    </row>
    <row r="49" spans="2:10" s="289" customFormat="1" x14ac:dyDescent="0.25">
      <c r="B49" s="297"/>
      <c r="C49" s="292" t="s">
        <v>416</v>
      </c>
      <c r="D49" s="275" t="s">
        <v>417</v>
      </c>
      <c r="E49" s="292" t="s">
        <v>27</v>
      </c>
      <c r="F49" s="290"/>
      <c r="G49" s="292">
        <v>7</v>
      </c>
      <c r="H49" s="291">
        <f t="shared" si="8"/>
        <v>0</v>
      </c>
      <c r="I49" s="316">
        <f t="shared" ref="I49" si="9">H49*(1+$D$92)</f>
        <v>0</v>
      </c>
      <c r="J49" s="288"/>
    </row>
    <row r="50" spans="2:10" s="215" customFormat="1" x14ac:dyDescent="0.25">
      <c r="B50" s="297"/>
      <c r="C50" s="292" t="s">
        <v>378</v>
      </c>
      <c r="D50" s="285" t="s">
        <v>348</v>
      </c>
      <c r="E50" s="292" t="s">
        <v>27</v>
      </c>
      <c r="F50" s="290"/>
      <c r="G50" s="292">
        <v>18</v>
      </c>
      <c r="H50" s="291">
        <f t="shared" si="8"/>
        <v>0</v>
      </c>
      <c r="I50" s="316">
        <f t="shared" ref="I50:I73" si="10">H50*(1+$D$104)</f>
        <v>0</v>
      </c>
      <c r="J50"/>
    </row>
    <row r="51" spans="2:10" s="215" customFormat="1" x14ac:dyDescent="0.25">
      <c r="B51" s="297"/>
      <c r="C51" s="292" t="s">
        <v>379</v>
      </c>
      <c r="D51" s="285" t="s">
        <v>368</v>
      </c>
      <c r="E51" s="292" t="s">
        <v>27</v>
      </c>
      <c r="F51" s="290"/>
      <c r="G51" s="292">
        <v>4</v>
      </c>
      <c r="H51" s="291">
        <f t="shared" si="8"/>
        <v>0</v>
      </c>
      <c r="I51" s="316">
        <f t="shared" si="10"/>
        <v>0</v>
      </c>
      <c r="J51"/>
    </row>
    <row r="52" spans="2:10" s="215" customFormat="1" x14ac:dyDescent="0.25">
      <c r="B52" s="297"/>
      <c r="C52" s="292" t="s">
        <v>380</v>
      </c>
      <c r="D52" s="285" t="s">
        <v>369</v>
      </c>
      <c r="E52" s="292" t="s">
        <v>27</v>
      </c>
      <c r="F52" s="290"/>
      <c r="G52" s="292">
        <v>4</v>
      </c>
      <c r="H52" s="291">
        <f t="shared" si="8"/>
        <v>0</v>
      </c>
      <c r="I52" s="316">
        <f t="shared" si="10"/>
        <v>0</v>
      </c>
      <c r="J52"/>
    </row>
    <row r="53" spans="2:10" s="215" customFormat="1" ht="26.25" x14ac:dyDescent="0.25">
      <c r="B53" s="297"/>
      <c r="C53" s="292" t="s">
        <v>381</v>
      </c>
      <c r="D53" s="275" t="s">
        <v>360</v>
      </c>
      <c r="E53" s="292" t="s">
        <v>27</v>
      </c>
      <c r="F53" s="290"/>
      <c r="G53" s="292">
        <v>1</v>
      </c>
      <c r="H53" s="291">
        <f t="shared" si="8"/>
        <v>0</v>
      </c>
      <c r="I53" s="316">
        <f t="shared" si="10"/>
        <v>0</v>
      </c>
      <c r="J53"/>
    </row>
    <row r="54" spans="2:10" s="215" customFormat="1" x14ac:dyDescent="0.25">
      <c r="B54" s="297"/>
      <c r="C54" s="292" t="s">
        <v>382</v>
      </c>
      <c r="D54" s="275" t="s">
        <v>361</v>
      </c>
      <c r="E54" s="292" t="s">
        <v>27</v>
      </c>
      <c r="F54" s="290"/>
      <c r="G54" s="292">
        <v>1</v>
      </c>
      <c r="H54" s="291">
        <f t="shared" si="8"/>
        <v>0</v>
      </c>
      <c r="I54" s="316">
        <f t="shared" si="10"/>
        <v>0</v>
      </c>
      <c r="J54"/>
    </row>
    <row r="55" spans="2:10" s="215" customFormat="1" x14ac:dyDescent="0.25">
      <c r="B55" s="297"/>
      <c r="C55" s="292" t="s">
        <v>383</v>
      </c>
      <c r="D55" s="285" t="s">
        <v>362</v>
      </c>
      <c r="E55" s="292" t="s">
        <v>27</v>
      </c>
      <c r="F55" s="290"/>
      <c r="G55" s="292">
        <v>1</v>
      </c>
      <c r="H55" s="291">
        <f t="shared" si="8"/>
        <v>0</v>
      </c>
      <c r="I55" s="316">
        <f t="shared" si="10"/>
        <v>0</v>
      </c>
      <c r="J55"/>
    </row>
    <row r="56" spans="2:10" s="215" customFormat="1" ht="26.25" x14ac:dyDescent="0.25">
      <c r="B56" s="297"/>
      <c r="C56" s="292" t="s">
        <v>384</v>
      </c>
      <c r="D56" s="275" t="s">
        <v>363</v>
      </c>
      <c r="E56" s="292" t="s">
        <v>27</v>
      </c>
      <c r="F56" s="290"/>
      <c r="G56" s="292">
        <v>1</v>
      </c>
      <c r="H56" s="291">
        <f t="shared" si="8"/>
        <v>0</v>
      </c>
      <c r="I56" s="316">
        <f t="shared" si="10"/>
        <v>0</v>
      </c>
      <c r="J56"/>
    </row>
    <row r="57" spans="2:10" s="215" customFormat="1" ht="15.75" x14ac:dyDescent="0.25">
      <c r="B57" s="256"/>
      <c r="C57" s="224">
        <v>8</v>
      </c>
      <c r="D57" s="219" t="s">
        <v>350</v>
      </c>
      <c r="E57" s="217" t="s">
        <v>88</v>
      </c>
      <c r="F57" s="221"/>
      <c r="G57" s="225"/>
      <c r="H57" s="257">
        <f>SUM(H58)</f>
        <v>0</v>
      </c>
      <c r="I57" s="257">
        <f t="shared" si="10"/>
        <v>0</v>
      </c>
      <c r="J57"/>
    </row>
    <row r="58" spans="2:10" s="215" customFormat="1" ht="26.25" x14ac:dyDescent="0.25">
      <c r="B58" s="297"/>
      <c r="C58" s="292" t="s">
        <v>255</v>
      </c>
      <c r="D58" s="294" t="s">
        <v>346</v>
      </c>
      <c r="E58" s="292" t="s">
        <v>18</v>
      </c>
      <c r="F58" s="290"/>
      <c r="G58" s="292">
        <v>6</v>
      </c>
      <c r="H58" s="291">
        <f>G58*F58</f>
        <v>0</v>
      </c>
      <c r="I58" s="316">
        <f t="shared" si="10"/>
        <v>0</v>
      </c>
      <c r="J58"/>
    </row>
    <row r="59" spans="2:10" s="289" customFormat="1" ht="15.75" x14ac:dyDescent="0.25">
      <c r="B59" s="256"/>
      <c r="C59" s="224">
        <v>9</v>
      </c>
      <c r="D59" s="219" t="s">
        <v>392</v>
      </c>
      <c r="E59" s="217" t="s">
        <v>88</v>
      </c>
      <c r="F59" s="221"/>
      <c r="G59" s="225"/>
      <c r="H59" s="257">
        <f>SUM(H60:H63)</f>
        <v>0</v>
      </c>
      <c r="I59" s="257">
        <f t="shared" si="10"/>
        <v>0</v>
      </c>
      <c r="J59" s="288"/>
    </row>
    <row r="60" spans="2:10" s="289" customFormat="1" x14ac:dyDescent="0.25">
      <c r="B60" s="298"/>
      <c r="C60" s="296" t="s">
        <v>264</v>
      </c>
      <c r="D60" s="294" t="s">
        <v>388</v>
      </c>
      <c r="E60" s="296" t="s">
        <v>27</v>
      </c>
      <c r="F60" s="293"/>
      <c r="G60" s="295">
        <v>1</v>
      </c>
      <c r="H60" s="291">
        <f t="shared" ref="H60:H63" si="11">G60*F60</f>
        <v>0</v>
      </c>
      <c r="I60" s="316">
        <f t="shared" si="10"/>
        <v>0</v>
      </c>
      <c r="J60" s="288"/>
    </row>
    <row r="61" spans="2:10" s="289" customFormat="1" x14ac:dyDescent="0.25">
      <c r="B61" s="298"/>
      <c r="C61" s="296" t="s">
        <v>265</v>
      </c>
      <c r="D61" s="294" t="s">
        <v>389</v>
      </c>
      <c r="E61" s="296" t="s">
        <v>27</v>
      </c>
      <c r="F61" s="293"/>
      <c r="G61" s="287">
        <v>2</v>
      </c>
      <c r="H61" s="291">
        <f t="shared" si="11"/>
        <v>0</v>
      </c>
      <c r="I61" s="316">
        <f t="shared" si="10"/>
        <v>0</v>
      </c>
      <c r="J61" s="288"/>
    </row>
    <row r="62" spans="2:10" s="289" customFormat="1" x14ac:dyDescent="0.25">
      <c r="B62" s="298"/>
      <c r="C62" s="296" t="s">
        <v>385</v>
      </c>
      <c r="D62" s="294" t="s">
        <v>390</v>
      </c>
      <c r="E62" s="296" t="s">
        <v>27</v>
      </c>
      <c r="F62" s="293"/>
      <c r="G62" s="287">
        <v>1</v>
      </c>
      <c r="H62" s="291">
        <f t="shared" si="11"/>
        <v>0</v>
      </c>
      <c r="I62" s="316">
        <f t="shared" si="10"/>
        <v>0</v>
      </c>
      <c r="J62" s="288"/>
    </row>
    <row r="63" spans="2:10" s="289" customFormat="1" x14ac:dyDescent="0.25">
      <c r="B63" s="298"/>
      <c r="C63" s="296" t="s">
        <v>393</v>
      </c>
      <c r="D63" s="294" t="s">
        <v>391</v>
      </c>
      <c r="E63" s="296" t="s">
        <v>27</v>
      </c>
      <c r="F63" s="293"/>
      <c r="G63" s="287">
        <v>1</v>
      </c>
      <c r="H63" s="291">
        <f t="shared" si="11"/>
        <v>0</v>
      </c>
      <c r="I63" s="316">
        <f t="shared" si="10"/>
        <v>0</v>
      </c>
      <c r="J63" s="288"/>
    </row>
    <row r="64" spans="2:10" s="215" customFormat="1" ht="15.75" x14ac:dyDescent="0.25">
      <c r="B64" s="256"/>
      <c r="C64" s="224">
        <v>10</v>
      </c>
      <c r="D64" s="219" t="s">
        <v>402</v>
      </c>
      <c r="E64" s="217" t="s">
        <v>88</v>
      </c>
      <c r="F64" s="221"/>
      <c r="G64" s="225"/>
      <c r="H64" s="257">
        <f>SUM(H65:H69)</f>
        <v>0</v>
      </c>
      <c r="I64" s="257">
        <f t="shared" si="10"/>
        <v>0</v>
      </c>
      <c r="J64"/>
    </row>
    <row r="65" spans="2:10" s="215" customFormat="1" x14ac:dyDescent="0.25">
      <c r="B65" s="298"/>
      <c r="C65" s="295" t="s">
        <v>386</v>
      </c>
      <c r="D65" s="294" t="s">
        <v>394</v>
      </c>
      <c r="E65" s="296" t="s">
        <v>27</v>
      </c>
      <c r="F65" s="290"/>
      <c r="G65" s="295">
        <v>1</v>
      </c>
      <c r="H65" s="291">
        <f t="shared" ref="H65:H69" si="12">G65*F65</f>
        <v>0</v>
      </c>
      <c r="I65" s="316">
        <f t="shared" si="10"/>
        <v>0</v>
      </c>
      <c r="J65"/>
    </row>
    <row r="66" spans="2:10" s="289" customFormat="1" x14ac:dyDescent="0.25">
      <c r="B66" s="298"/>
      <c r="C66" s="295" t="s">
        <v>387</v>
      </c>
      <c r="D66" s="294" t="s">
        <v>395</v>
      </c>
      <c r="E66" s="296" t="s">
        <v>27</v>
      </c>
      <c r="F66" s="290"/>
      <c r="G66" s="295">
        <v>3</v>
      </c>
      <c r="H66" s="291">
        <f t="shared" si="12"/>
        <v>0</v>
      </c>
      <c r="I66" s="316">
        <f t="shared" si="10"/>
        <v>0</v>
      </c>
      <c r="J66" s="288"/>
    </row>
    <row r="67" spans="2:10" s="215" customFormat="1" x14ac:dyDescent="0.25">
      <c r="B67" s="298"/>
      <c r="C67" s="295" t="s">
        <v>399</v>
      </c>
      <c r="D67" s="294" t="s">
        <v>396</v>
      </c>
      <c r="E67" s="296" t="s">
        <v>27</v>
      </c>
      <c r="F67" s="290"/>
      <c r="G67" s="295">
        <v>1</v>
      </c>
      <c r="H67" s="291">
        <f t="shared" si="12"/>
        <v>0</v>
      </c>
      <c r="I67" s="316">
        <f t="shared" si="10"/>
        <v>0</v>
      </c>
      <c r="J67"/>
    </row>
    <row r="68" spans="2:10" s="215" customFormat="1" x14ac:dyDescent="0.25">
      <c r="B68" s="298"/>
      <c r="C68" s="295" t="s">
        <v>404</v>
      </c>
      <c r="D68" s="294" t="s">
        <v>397</v>
      </c>
      <c r="E68" s="296" t="s">
        <v>27</v>
      </c>
      <c r="F68" s="293"/>
      <c r="G68" s="295">
        <v>1</v>
      </c>
      <c r="H68" s="291">
        <f t="shared" si="12"/>
        <v>0</v>
      </c>
      <c r="I68" s="316">
        <f t="shared" si="10"/>
        <v>0</v>
      </c>
      <c r="J68"/>
    </row>
    <row r="69" spans="2:10" s="215" customFormat="1" x14ac:dyDescent="0.25">
      <c r="B69" s="298"/>
      <c r="C69" s="295" t="s">
        <v>405</v>
      </c>
      <c r="D69" s="294" t="s">
        <v>398</v>
      </c>
      <c r="E69" s="296" t="s">
        <v>27</v>
      </c>
      <c r="F69" s="293"/>
      <c r="G69" s="295">
        <v>1</v>
      </c>
      <c r="H69" s="291">
        <f t="shared" si="12"/>
        <v>0</v>
      </c>
      <c r="I69" s="316">
        <f t="shared" si="10"/>
        <v>0</v>
      </c>
      <c r="J69"/>
    </row>
    <row r="70" spans="2:10" s="215" customFormat="1" ht="15.75" x14ac:dyDescent="0.25">
      <c r="B70" s="256"/>
      <c r="C70" s="224">
        <v>11</v>
      </c>
      <c r="D70" s="219" t="s">
        <v>326</v>
      </c>
      <c r="E70" s="217" t="s">
        <v>88</v>
      </c>
      <c r="F70" s="221"/>
      <c r="G70" s="225"/>
      <c r="H70" s="257">
        <f>SUM(H71:H73)</f>
        <v>0</v>
      </c>
      <c r="I70" s="257">
        <f t="shared" si="10"/>
        <v>0</v>
      </c>
      <c r="J70"/>
    </row>
    <row r="71" spans="2:10" s="215" customFormat="1" x14ac:dyDescent="0.25">
      <c r="B71" s="299"/>
      <c r="C71" s="292" t="s">
        <v>400</v>
      </c>
      <c r="D71" s="97" t="s">
        <v>84</v>
      </c>
      <c r="E71" s="292" t="s">
        <v>18</v>
      </c>
      <c r="F71" s="290"/>
      <c r="G71" s="292">
        <v>1534</v>
      </c>
      <c r="H71" s="291">
        <f t="shared" ref="H71:H73" si="13">G71*F71</f>
        <v>0</v>
      </c>
      <c r="I71" s="316">
        <f t="shared" si="10"/>
        <v>0</v>
      </c>
      <c r="J71"/>
    </row>
    <row r="72" spans="2:10" s="215" customFormat="1" x14ac:dyDescent="0.25">
      <c r="B72" s="299"/>
      <c r="C72" s="292" t="s">
        <v>401</v>
      </c>
      <c r="D72" s="97" t="s">
        <v>351</v>
      </c>
      <c r="E72" s="292" t="s">
        <v>18</v>
      </c>
      <c r="F72" s="290"/>
      <c r="G72" s="296">
        <v>2000</v>
      </c>
      <c r="H72" s="291">
        <f t="shared" si="13"/>
        <v>0</v>
      </c>
      <c r="I72" s="316">
        <f t="shared" si="10"/>
        <v>0</v>
      </c>
      <c r="J72"/>
    </row>
    <row r="73" spans="2:10" s="215" customFormat="1" x14ac:dyDescent="0.25">
      <c r="B73" s="299"/>
      <c r="C73" s="292" t="s">
        <v>406</v>
      </c>
      <c r="D73" s="97" t="s">
        <v>349</v>
      </c>
      <c r="E73" s="292" t="s">
        <v>35</v>
      </c>
      <c r="F73" s="290"/>
      <c r="G73" s="292">
        <v>2</v>
      </c>
      <c r="H73" s="291">
        <f t="shared" si="13"/>
        <v>0</v>
      </c>
      <c r="I73" s="316">
        <f t="shared" si="10"/>
        <v>0</v>
      </c>
      <c r="J73"/>
    </row>
    <row r="74" spans="2:10" s="215" customFormat="1" ht="18.75" x14ac:dyDescent="0.3">
      <c r="B74" s="256"/>
      <c r="C74" s="224">
        <v>12</v>
      </c>
      <c r="D74" s="223" t="s">
        <v>13</v>
      </c>
      <c r="E74" s="220" t="s">
        <v>88</v>
      </c>
      <c r="F74" s="221"/>
      <c r="G74" s="222"/>
      <c r="H74" s="258">
        <f>H10+H13+H17+H25+H41+H57+H70+H21+H64+H36+H59</f>
        <v>0</v>
      </c>
      <c r="I74" s="258"/>
      <c r="J74"/>
    </row>
    <row r="75" spans="2:10" s="215" customFormat="1" ht="18.75" x14ac:dyDescent="0.3">
      <c r="B75" s="256"/>
      <c r="C75" s="218" t="s">
        <v>407</v>
      </c>
      <c r="D75" s="169" t="str">
        <f>"BDI "&amp;TEXT(D104,"0,00%")</f>
        <v>BDI 0,00%</v>
      </c>
      <c r="E75" s="220" t="s">
        <v>88</v>
      </c>
      <c r="F75" s="221"/>
      <c r="G75" s="222"/>
      <c r="H75" s="259">
        <f>H74*D104</f>
        <v>0</v>
      </c>
      <c r="I75" s="259"/>
      <c r="J75"/>
    </row>
    <row r="76" spans="2:10" s="215" customFormat="1" ht="19.5" thickBot="1" x14ac:dyDescent="0.35">
      <c r="B76" s="256"/>
      <c r="C76" s="218" t="s">
        <v>408</v>
      </c>
      <c r="D76" s="223" t="str">
        <f>"Total + BDI "&amp;TEXT(D104,"0,00%")</f>
        <v>Total + BDI 0,00%</v>
      </c>
      <c r="E76" s="220" t="s">
        <v>88</v>
      </c>
      <c r="F76" s="221"/>
      <c r="G76" s="222"/>
      <c r="H76" s="259">
        <f>H75+H74</f>
        <v>0</v>
      </c>
      <c r="I76" s="259">
        <f>I10+I13+I17+I25+I41+I57+I70+I21+I64+I36+I59</f>
        <v>0</v>
      </c>
      <c r="J76"/>
    </row>
    <row r="77" spans="2:10" s="215" customFormat="1" ht="15.75" thickBot="1" x14ac:dyDescent="0.3">
      <c r="B77" s="267"/>
      <c r="C77" s="268"/>
      <c r="D77" s="268"/>
      <c r="E77" s="269"/>
      <c r="F77" s="270"/>
      <c r="G77" s="269"/>
      <c r="H77" s="269"/>
      <c r="I77" s="271"/>
      <c r="J77"/>
    </row>
    <row r="78" spans="2:10" s="215" customFormat="1" ht="15.75" thickBot="1" x14ac:dyDescent="0.3">
      <c r="B78" s="375"/>
      <c r="C78" s="376"/>
      <c r="D78" s="376"/>
      <c r="E78" s="376"/>
      <c r="F78" s="376"/>
      <c r="G78" s="376"/>
      <c r="H78" s="376"/>
      <c r="I78" s="377"/>
      <c r="J78"/>
    </row>
    <row r="79" spans="2:10" customFormat="1" ht="15.75" thickBot="1" x14ac:dyDescent="0.3">
      <c r="B79" s="272"/>
      <c r="C79" s="273"/>
      <c r="D79" s="273"/>
      <c r="E79" s="273"/>
      <c r="F79" s="273"/>
      <c r="G79" s="273"/>
      <c r="H79" s="273"/>
      <c r="I79" s="274"/>
    </row>
    <row r="80" spans="2:10" customFormat="1" ht="16.5" thickBot="1" x14ac:dyDescent="0.3">
      <c r="B80" s="228" t="s">
        <v>297</v>
      </c>
      <c r="C80" s="229"/>
      <c r="D80" s="229"/>
      <c r="E80" s="229"/>
      <c r="F80" s="229"/>
      <c r="G80" s="229"/>
      <c r="H80" s="229"/>
      <c r="I80" s="230"/>
    </row>
    <row r="81" spans="1:11" customFormat="1" ht="15.75" thickBot="1" x14ac:dyDescent="0.3">
      <c r="B81" s="231"/>
      <c r="C81" s="232"/>
      <c r="D81" s="233"/>
      <c r="E81" s="234"/>
      <c r="F81" s="234"/>
      <c r="G81" s="232"/>
      <c r="H81" s="232"/>
      <c r="I81" s="235"/>
    </row>
    <row r="82" spans="1:11" customFormat="1" x14ac:dyDescent="0.25">
      <c r="B82" s="260" t="s">
        <v>308</v>
      </c>
      <c r="C82" s="341" t="s">
        <v>309</v>
      </c>
      <c r="D82" s="342"/>
      <c r="E82" s="342"/>
      <c r="F82" s="342"/>
      <c r="G82" s="343"/>
      <c r="H82" s="302"/>
      <c r="I82" s="261">
        <f>SUM(I83:I86)</f>
        <v>0</v>
      </c>
    </row>
    <row r="83" spans="1:11" customFormat="1" x14ac:dyDescent="0.25">
      <c r="B83" s="262">
        <v>1</v>
      </c>
      <c r="C83" s="347" t="s">
        <v>310</v>
      </c>
      <c r="D83" s="348"/>
      <c r="E83" s="348"/>
      <c r="F83" s="348"/>
      <c r="G83" s="349"/>
      <c r="H83" s="304"/>
      <c r="I83" s="263"/>
    </row>
    <row r="84" spans="1:11" customFormat="1" x14ac:dyDescent="0.25">
      <c r="B84" s="262">
        <v>2</v>
      </c>
      <c r="C84" s="347" t="s">
        <v>311</v>
      </c>
      <c r="D84" s="348"/>
      <c r="E84" s="348"/>
      <c r="F84" s="348"/>
      <c r="G84" s="349"/>
      <c r="H84" s="304"/>
      <c r="I84" s="263"/>
    </row>
    <row r="85" spans="1:11" customFormat="1" x14ac:dyDescent="0.25">
      <c r="B85" s="262">
        <v>3</v>
      </c>
      <c r="C85" s="347" t="s">
        <v>313</v>
      </c>
      <c r="D85" s="348"/>
      <c r="E85" s="348"/>
      <c r="F85" s="348"/>
      <c r="G85" s="349"/>
      <c r="H85" s="304"/>
      <c r="I85" s="264"/>
    </row>
    <row r="86" spans="1:11" customFormat="1" ht="15.75" thickBot="1" x14ac:dyDescent="0.3">
      <c r="B86" s="265">
        <v>4</v>
      </c>
      <c r="C86" s="344" t="s">
        <v>314</v>
      </c>
      <c r="D86" s="345"/>
      <c r="E86" s="345"/>
      <c r="F86" s="345"/>
      <c r="G86" s="346"/>
      <c r="H86" s="303"/>
      <c r="I86" s="266"/>
    </row>
    <row r="87" spans="1:11" customFormat="1" ht="15.75" thickBot="1" x14ac:dyDescent="0.3">
      <c r="B87" s="317"/>
      <c r="C87" s="236"/>
      <c r="D87" s="236"/>
      <c r="E87" s="236"/>
      <c r="F87" s="236"/>
      <c r="G87" s="236"/>
      <c r="H87" s="236"/>
      <c r="I87" s="318"/>
    </row>
    <row r="88" spans="1:11" customFormat="1" x14ac:dyDescent="0.25">
      <c r="B88" s="260" t="s">
        <v>323</v>
      </c>
      <c r="C88" s="341" t="s">
        <v>316</v>
      </c>
      <c r="D88" s="342"/>
      <c r="E88" s="342"/>
      <c r="F88" s="342"/>
      <c r="G88" s="343"/>
      <c r="H88" s="302"/>
      <c r="I88" s="261">
        <f>I89</f>
        <v>0</v>
      </c>
      <c r="J88" s="4"/>
    </row>
    <row r="89" spans="1:11" customFormat="1" ht="15.75" thickBot="1" x14ac:dyDescent="0.3">
      <c r="B89" s="265">
        <v>5</v>
      </c>
      <c r="C89" s="338" t="s">
        <v>316</v>
      </c>
      <c r="D89" s="339"/>
      <c r="E89" s="339"/>
      <c r="F89" s="339"/>
      <c r="G89" s="340"/>
      <c r="H89" s="301"/>
      <c r="I89" s="266"/>
      <c r="J89" s="4"/>
    </row>
    <row r="90" spans="1:11" customFormat="1" ht="15.75" thickBot="1" x14ac:dyDescent="0.3">
      <c r="B90" s="317"/>
      <c r="C90" s="236"/>
      <c r="D90" s="236"/>
      <c r="E90" s="236"/>
      <c r="F90" s="236"/>
      <c r="G90" s="236"/>
      <c r="H90" s="236"/>
      <c r="I90" s="318"/>
      <c r="J90" s="4"/>
    </row>
    <row r="91" spans="1:11" x14ac:dyDescent="0.25">
      <c r="A91"/>
      <c r="B91" s="260" t="s">
        <v>317</v>
      </c>
      <c r="C91" s="341" t="s">
        <v>312</v>
      </c>
      <c r="D91" s="342"/>
      <c r="E91" s="342"/>
      <c r="F91" s="342"/>
      <c r="G91" s="343"/>
      <c r="H91" s="302"/>
      <c r="I91" s="261">
        <f>SUM(I92)</f>
        <v>0</v>
      </c>
      <c r="K91"/>
    </row>
    <row r="92" spans="1:11" ht="15.75" thickBot="1" x14ac:dyDescent="0.3">
      <c r="B92" s="265">
        <v>6</v>
      </c>
      <c r="C92" s="344" t="s">
        <v>315</v>
      </c>
      <c r="D92" s="345"/>
      <c r="E92" s="345"/>
      <c r="F92" s="345"/>
      <c r="G92" s="346"/>
      <c r="H92" s="303"/>
      <c r="I92" s="266"/>
      <c r="K92"/>
    </row>
    <row r="93" spans="1:11" ht="15.75" thickBot="1" x14ac:dyDescent="0.3">
      <c r="B93" s="317"/>
      <c r="C93" s="236"/>
      <c r="D93" s="236"/>
      <c r="E93" s="236"/>
      <c r="F93" s="236"/>
      <c r="G93" s="236"/>
      <c r="H93" s="236"/>
      <c r="I93" s="318"/>
      <c r="J93" s="227"/>
    </row>
    <row r="94" spans="1:11" x14ac:dyDescent="0.25">
      <c r="B94" s="260" t="s">
        <v>324</v>
      </c>
      <c r="C94" s="341" t="s">
        <v>325</v>
      </c>
      <c r="D94" s="342"/>
      <c r="E94" s="342"/>
      <c r="F94" s="342"/>
      <c r="G94" s="343"/>
      <c r="H94" s="302"/>
      <c r="I94" s="261">
        <f>SUM(I95:I98)</f>
        <v>0</v>
      </c>
    </row>
    <row r="95" spans="1:11" x14ac:dyDescent="0.25">
      <c r="B95" s="262">
        <v>7</v>
      </c>
      <c r="C95" s="335" t="s">
        <v>318</v>
      </c>
      <c r="D95" s="336"/>
      <c r="E95" s="336"/>
      <c r="F95" s="336"/>
      <c r="G95" s="337"/>
      <c r="H95" s="300"/>
      <c r="I95" s="263"/>
    </row>
    <row r="96" spans="1:11" x14ac:dyDescent="0.25">
      <c r="B96" s="262">
        <v>8</v>
      </c>
      <c r="C96" s="335" t="s">
        <v>319</v>
      </c>
      <c r="D96" s="336"/>
      <c r="E96" s="336"/>
      <c r="F96" s="336"/>
      <c r="G96" s="337"/>
      <c r="H96" s="300"/>
      <c r="I96" s="263"/>
    </row>
    <row r="97" spans="2:12" x14ac:dyDescent="0.25">
      <c r="B97" s="262">
        <v>9</v>
      </c>
      <c r="C97" s="335" t="s">
        <v>322</v>
      </c>
      <c r="D97" s="336"/>
      <c r="E97" s="336"/>
      <c r="F97" s="336"/>
      <c r="G97" s="337"/>
      <c r="H97" s="300"/>
      <c r="I97" s="263"/>
    </row>
    <row r="98" spans="2:12" ht="15.75" thickBot="1" x14ac:dyDescent="0.3">
      <c r="B98" s="265">
        <v>10</v>
      </c>
      <c r="C98" s="338" t="s">
        <v>320</v>
      </c>
      <c r="D98" s="339"/>
      <c r="E98" s="339"/>
      <c r="F98" s="339"/>
      <c r="G98" s="340"/>
      <c r="H98" s="301"/>
      <c r="I98" s="266"/>
      <c r="L98" s="226"/>
    </row>
    <row r="99" spans="2:12" x14ac:dyDescent="0.25">
      <c r="B99" s="237"/>
      <c r="C99" s="236"/>
      <c r="D99" s="236"/>
      <c r="E99" s="236"/>
      <c r="F99" s="236"/>
      <c r="G99" s="236"/>
      <c r="H99" s="236"/>
      <c r="I99" s="238"/>
      <c r="L99" s="226"/>
    </row>
    <row r="100" spans="2:12" ht="15.75" thickBot="1" x14ac:dyDescent="0.3">
      <c r="B100" s="239" t="s">
        <v>321</v>
      </c>
      <c r="C100" s="240"/>
      <c r="D100" s="240"/>
      <c r="E100" s="240"/>
      <c r="F100" s="240"/>
      <c r="G100" s="240"/>
      <c r="H100" s="240"/>
      <c r="I100" s="241"/>
      <c r="K100" s="226"/>
      <c r="L100" s="226"/>
    </row>
    <row r="101" spans="2:12" ht="15.75" thickBot="1" x14ac:dyDescent="0.3">
      <c r="B101" s="242"/>
      <c r="C101" s="243"/>
      <c r="D101" s="243"/>
      <c r="E101" s="243"/>
      <c r="F101" s="243"/>
      <c r="G101" s="244"/>
      <c r="H101" s="244"/>
      <c r="I101" s="245">
        <f>((1+I83+I84+I85+I86)*(1+I89)*(1+I92)/(1-I94))-1</f>
        <v>0</v>
      </c>
      <c r="K101" s="206"/>
      <c r="L101" s="226"/>
    </row>
    <row r="102" spans="2:12" ht="15.75" thickBot="1" x14ac:dyDescent="0.3">
      <c r="B102" s="237"/>
      <c r="C102" s="236"/>
      <c r="D102" s="236"/>
      <c r="E102" s="236"/>
      <c r="F102" s="236"/>
      <c r="G102" s="236"/>
      <c r="H102" s="236"/>
      <c r="I102" s="238"/>
      <c r="K102" s="206"/>
      <c r="L102" s="226"/>
    </row>
    <row r="103" spans="2:12" ht="16.5" thickBot="1" x14ac:dyDescent="0.3">
      <c r="B103" s="332" t="s">
        <v>297</v>
      </c>
      <c r="C103" s="333"/>
      <c r="D103" s="333"/>
      <c r="E103" s="333"/>
      <c r="F103" s="333"/>
      <c r="G103" s="333"/>
      <c r="H103" s="333"/>
      <c r="I103" s="334"/>
      <c r="K103" s="206"/>
      <c r="L103" s="226"/>
    </row>
    <row r="104" spans="2:12" ht="16.5" thickBot="1" x14ac:dyDescent="0.3">
      <c r="B104" s="371" t="s">
        <v>298</v>
      </c>
      <c r="C104" s="372"/>
      <c r="D104" s="307">
        <f>I101</f>
        <v>0</v>
      </c>
      <c r="E104" s="308"/>
      <c r="F104" s="309"/>
      <c r="G104" s="310"/>
      <c r="H104" s="286"/>
      <c r="I104" s="104"/>
      <c r="K104" s="206"/>
      <c r="L104" s="216"/>
    </row>
    <row r="105" spans="2:12" ht="15.75" thickBot="1" x14ac:dyDescent="0.3">
      <c r="B105" s="319"/>
      <c r="C105" s="1"/>
      <c r="D105" s="1"/>
      <c r="E105" s="189"/>
      <c r="F105" s="284"/>
      <c r="G105" s="189"/>
      <c r="H105" s="189"/>
      <c r="I105" s="104"/>
      <c r="K105" s="206"/>
      <c r="L105" s="216"/>
    </row>
    <row r="106" spans="2:12" ht="15.75" x14ac:dyDescent="0.25">
      <c r="B106" s="373" t="s">
        <v>352</v>
      </c>
      <c r="C106" s="374"/>
      <c r="D106" s="374"/>
      <c r="E106" s="209"/>
      <c r="F106" s="212"/>
      <c r="G106" s="209"/>
      <c r="H106" s="209"/>
      <c r="I106" s="102"/>
      <c r="K106" s="206"/>
      <c r="L106" s="216"/>
    </row>
    <row r="107" spans="2:12" ht="42.75" customHeight="1" x14ac:dyDescent="0.25">
      <c r="B107" s="282"/>
      <c r="C107" s="359"/>
      <c r="D107" s="359"/>
      <c r="E107" s="359"/>
      <c r="F107" s="359"/>
      <c r="G107" s="359"/>
      <c r="H107" s="305"/>
      <c r="I107" s="104"/>
      <c r="K107" s="206"/>
      <c r="L107" s="216"/>
    </row>
    <row r="108" spans="2:12" ht="15.75" x14ac:dyDescent="0.25">
      <c r="B108" s="282"/>
      <c r="C108" s="283"/>
      <c r="D108" s="283"/>
      <c r="E108" s="189"/>
      <c r="F108" s="284"/>
      <c r="G108" s="189"/>
      <c r="H108" s="189"/>
      <c r="I108" s="104"/>
      <c r="K108" s="206"/>
      <c r="L108" s="216"/>
    </row>
    <row r="109" spans="2:12" ht="15.75" x14ac:dyDescent="0.25">
      <c r="B109" s="282"/>
      <c r="C109" s="283"/>
      <c r="D109" s="283"/>
      <c r="E109" s="189"/>
      <c r="F109" s="284"/>
      <c r="G109" s="189"/>
      <c r="H109" s="189"/>
      <c r="I109" s="104"/>
      <c r="K109" s="206"/>
      <c r="L109" s="216"/>
    </row>
    <row r="110" spans="2:12" ht="15.75" x14ac:dyDescent="0.25">
      <c r="B110" s="282"/>
      <c r="C110" s="283"/>
      <c r="D110" s="283"/>
      <c r="E110" s="189"/>
      <c r="F110" s="284"/>
      <c r="G110" s="189"/>
      <c r="H110" s="189"/>
      <c r="I110" s="104"/>
      <c r="K110" s="206"/>
      <c r="L110" s="216"/>
    </row>
    <row r="111" spans="2:12" ht="15.75" thickBot="1" x14ac:dyDescent="0.3">
      <c r="B111" s="208"/>
      <c r="C111" s="106"/>
      <c r="D111" s="106"/>
      <c r="E111" s="210"/>
      <c r="F111" s="213"/>
      <c r="G111" s="214"/>
      <c r="H111" s="214"/>
      <c r="I111" s="306"/>
      <c r="K111" s="206"/>
      <c r="L111" s="216"/>
    </row>
    <row r="112" spans="2:12" x14ac:dyDescent="0.25">
      <c r="B112" s="319"/>
      <c r="C112" s="1"/>
      <c r="D112" s="1"/>
      <c r="E112" s="189"/>
      <c r="F112" s="284"/>
      <c r="G112" s="189"/>
      <c r="H112" s="189"/>
      <c r="I112" s="104"/>
      <c r="K112" s="206"/>
      <c r="L112" s="216"/>
    </row>
    <row r="113" spans="2:13" x14ac:dyDescent="0.25">
      <c r="B113" s="319"/>
      <c r="C113" s="1"/>
      <c r="D113" s="1"/>
      <c r="E113" s="189"/>
      <c r="F113" s="284"/>
      <c r="G113" s="189"/>
      <c r="H113" s="189"/>
      <c r="I113" s="104"/>
      <c r="K113" s="206"/>
      <c r="L113" s="216"/>
    </row>
    <row r="114" spans="2:13" x14ac:dyDescent="0.25">
      <c r="B114" s="319"/>
      <c r="C114" s="1"/>
      <c r="D114" s="1"/>
      <c r="E114" s="189"/>
      <c r="F114" s="284"/>
      <c r="G114" s="189"/>
      <c r="H114" s="189"/>
      <c r="I114" s="104"/>
      <c r="K114" s="206"/>
      <c r="L114" s="216"/>
    </row>
    <row r="115" spans="2:13" x14ac:dyDescent="0.25">
      <c r="B115" s="103"/>
      <c r="C115" s="1"/>
      <c r="D115" s="1"/>
      <c r="E115" s="1"/>
      <c r="F115" s="1"/>
      <c r="G115" s="1"/>
      <c r="H115" s="1"/>
      <c r="I115" s="104"/>
      <c r="K115" s="206"/>
    </row>
    <row r="116" spans="2:13" x14ac:dyDescent="0.25">
      <c r="B116" s="103"/>
      <c r="C116" s="1"/>
      <c r="D116" s="1"/>
      <c r="E116" s="1"/>
      <c r="F116" s="1"/>
      <c r="G116" s="1"/>
      <c r="H116" s="1"/>
      <c r="I116" s="104"/>
    </row>
    <row r="117" spans="2:13" x14ac:dyDescent="0.25">
      <c r="B117" s="103"/>
      <c r="C117" s="1"/>
      <c r="D117" s="1"/>
      <c r="E117" s="1"/>
      <c r="F117" s="1"/>
      <c r="G117" s="1"/>
      <c r="H117" s="1"/>
      <c r="I117" s="104"/>
    </row>
    <row r="118" spans="2:13" x14ac:dyDescent="0.25">
      <c r="B118" s="103"/>
      <c r="C118" s="1"/>
      <c r="D118" s="1"/>
      <c r="E118" s="1"/>
      <c r="F118" s="1"/>
      <c r="G118" s="1"/>
      <c r="H118" s="1"/>
      <c r="I118" s="104"/>
    </row>
    <row r="119" spans="2:13" x14ac:dyDescent="0.25">
      <c r="B119" s="103"/>
      <c r="C119" s="1"/>
      <c r="D119" s="1"/>
      <c r="E119" s="1"/>
      <c r="F119" s="1"/>
      <c r="G119" s="1"/>
      <c r="H119" s="1"/>
      <c r="I119" s="104"/>
      <c r="L119" s="206"/>
      <c r="M119" s="206"/>
    </row>
    <row r="120" spans="2:13" x14ac:dyDescent="0.25">
      <c r="B120" s="103"/>
      <c r="C120" s="1"/>
      <c r="D120" s="1"/>
      <c r="E120" s="1"/>
      <c r="F120" s="1"/>
      <c r="G120" s="1"/>
      <c r="H120" s="1"/>
      <c r="I120" s="104"/>
      <c r="L120" s="206"/>
      <c r="M120" s="206"/>
    </row>
    <row r="121" spans="2:13" x14ac:dyDescent="0.25">
      <c r="B121" s="103"/>
      <c r="C121" s="1"/>
      <c r="D121" s="1"/>
      <c r="E121" s="1"/>
      <c r="F121" s="1"/>
      <c r="G121" s="1"/>
      <c r="H121" s="1"/>
      <c r="I121" s="104"/>
      <c r="K121" s="279"/>
      <c r="L121" s="206"/>
      <c r="M121" s="206"/>
    </row>
    <row r="122" spans="2:13" x14ac:dyDescent="0.25">
      <c r="B122" s="103"/>
      <c r="C122" s="1"/>
      <c r="D122" s="1"/>
      <c r="E122" s="1"/>
      <c r="F122" s="1"/>
      <c r="G122" s="1"/>
      <c r="H122" s="1"/>
      <c r="I122" s="104"/>
      <c r="L122" s="206"/>
      <c r="M122" s="206"/>
    </row>
    <row r="123" spans="2:13" x14ac:dyDescent="0.25">
      <c r="B123" s="319"/>
      <c r="C123" s="1"/>
      <c r="D123" s="1"/>
      <c r="E123" s="189"/>
      <c r="F123" s="284"/>
      <c r="G123" s="189"/>
      <c r="H123" s="189"/>
      <c r="I123" s="104"/>
      <c r="L123" s="206"/>
      <c r="M123" s="206"/>
    </row>
    <row r="124" spans="2:13" x14ac:dyDescent="0.25">
      <c r="B124" s="319"/>
      <c r="C124" s="1"/>
      <c r="D124" s="1"/>
      <c r="E124" s="189"/>
      <c r="F124" s="284"/>
      <c r="G124" s="189"/>
      <c r="H124" s="189"/>
      <c r="I124" s="104"/>
      <c r="L124" s="206"/>
      <c r="M124" s="206"/>
    </row>
    <row r="125" spans="2:13" x14ac:dyDescent="0.25">
      <c r="B125" s="319"/>
      <c r="C125" s="1"/>
      <c r="D125" s="1"/>
      <c r="E125" s="189"/>
      <c r="F125" s="284"/>
      <c r="G125" s="189"/>
      <c r="H125" s="189"/>
      <c r="I125" s="104"/>
      <c r="L125" s="206"/>
      <c r="M125" s="206"/>
    </row>
    <row r="126" spans="2:13" x14ac:dyDescent="0.25">
      <c r="B126" s="319"/>
      <c r="C126" s="1"/>
      <c r="D126" s="1"/>
      <c r="E126" s="189"/>
      <c r="F126" s="284"/>
      <c r="G126" s="189"/>
      <c r="H126" s="189"/>
      <c r="I126" s="104"/>
      <c r="L126" s="206"/>
      <c r="M126" s="206"/>
    </row>
    <row r="127" spans="2:13" x14ac:dyDescent="0.25">
      <c r="B127" s="319"/>
      <c r="C127" s="1"/>
      <c r="D127" s="1"/>
      <c r="E127" s="189"/>
      <c r="F127" s="284"/>
      <c r="G127" s="189"/>
      <c r="H127" s="189"/>
      <c r="I127" s="104"/>
      <c r="L127" s="206"/>
    </row>
    <row r="128" spans="2:13" x14ac:dyDescent="0.25">
      <c r="B128" s="319"/>
      <c r="C128" s="1"/>
      <c r="D128" s="1"/>
      <c r="E128" s="189"/>
      <c r="F128" s="284"/>
      <c r="G128" s="189"/>
      <c r="H128" s="189"/>
      <c r="I128" s="104"/>
      <c r="L128" s="206"/>
    </row>
    <row r="129" spans="2:13" x14ac:dyDescent="0.25">
      <c r="B129" s="319"/>
      <c r="C129" s="1"/>
      <c r="D129" s="1"/>
      <c r="E129" s="189"/>
      <c r="F129" s="284"/>
      <c r="G129" s="189"/>
      <c r="H129" s="189"/>
      <c r="I129" s="104"/>
      <c r="L129" s="206"/>
    </row>
    <row r="130" spans="2:13" x14ac:dyDescent="0.25">
      <c r="B130" s="319"/>
      <c r="C130" s="1"/>
      <c r="D130" s="1"/>
      <c r="E130" s="189"/>
      <c r="F130" s="284"/>
      <c r="G130" s="189"/>
      <c r="H130" s="189"/>
      <c r="I130" s="104"/>
      <c r="L130" s="206"/>
      <c r="M130" s="206"/>
    </row>
    <row r="131" spans="2:13" x14ac:dyDescent="0.25">
      <c r="B131" s="319"/>
      <c r="C131" s="1"/>
      <c r="D131" s="1"/>
      <c r="E131" s="189"/>
      <c r="F131" s="284"/>
      <c r="G131" s="189"/>
      <c r="H131" s="189"/>
      <c r="I131" s="104"/>
    </row>
    <row r="132" spans="2:13" x14ac:dyDescent="0.25">
      <c r="B132" s="319"/>
      <c r="C132" s="1"/>
      <c r="D132" s="1"/>
      <c r="E132" s="189"/>
      <c r="F132" s="284"/>
      <c r="G132" s="189"/>
      <c r="H132" s="189"/>
      <c r="I132" s="104"/>
    </row>
    <row r="133" spans="2:13" x14ac:dyDescent="0.25">
      <c r="B133" s="319"/>
      <c r="C133" s="1"/>
      <c r="D133" s="1"/>
      <c r="E133" s="189"/>
      <c r="F133" s="284"/>
      <c r="G133" s="189"/>
      <c r="H133" s="189"/>
      <c r="I133" s="104"/>
    </row>
    <row r="134" spans="2:13" x14ac:dyDescent="0.25">
      <c r="B134" s="319"/>
      <c r="C134" s="1"/>
      <c r="D134" s="1"/>
      <c r="E134" s="189"/>
      <c r="F134" s="284"/>
      <c r="G134" s="189"/>
      <c r="H134" s="189"/>
      <c r="I134" s="104"/>
    </row>
    <row r="135" spans="2:13" x14ac:dyDescent="0.25">
      <c r="B135" s="319"/>
      <c r="C135" s="1"/>
      <c r="D135" s="1"/>
      <c r="E135" s="189"/>
      <c r="F135" s="284"/>
      <c r="G135" s="189"/>
      <c r="H135" s="189"/>
      <c r="I135" s="104"/>
    </row>
    <row r="136" spans="2:13" ht="15.75" thickBot="1" x14ac:dyDescent="0.3">
      <c r="B136" s="208"/>
      <c r="C136" s="106"/>
      <c r="D136" s="106"/>
      <c r="E136" s="210"/>
      <c r="F136" s="320"/>
      <c r="G136" s="210"/>
      <c r="H136" s="210"/>
      <c r="I136" s="321"/>
    </row>
  </sheetData>
  <mergeCells count="33">
    <mergeCell ref="B3:I3"/>
    <mergeCell ref="C107:G107"/>
    <mergeCell ref="C6:D6"/>
    <mergeCell ref="E6:F6"/>
    <mergeCell ref="G6:I6"/>
    <mergeCell ref="G4:I4"/>
    <mergeCell ref="C5:D5"/>
    <mergeCell ref="E5:F5"/>
    <mergeCell ref="G5:I5"/>
    <mergeCell ref="B104:C104"/>
    <mergeCell ref="B106:D106"/>
    <mergeCell ref="C7:D7"/>
    <mergeCell ref="E7:F7"/>
    <mergeCell ref="B78:I78"/>
    <mergeCell ref="G7:I7"/>
    <mergeCell ref="C8:D8"/>
    <mergeCell ref="E8:F8"/>
    <mergeCell ref="G8:I8"/>
    <mergeCell ref="C82:G82"/>
    <mergeCell ref="C83:G83"/>
    <mergeCell ref="C84:G84"/>
    <mergeCell ref="C85:G85"/>
    <mergeCell ref="C86:G86"/>
    <mergeCell ref="C88:G88"/>
    <mergeCell ref="C96:G96"/>
    <mergeCell ref="B103:I103"/>
    <mergeCell ref="C97:G97"/>
    <mergeCell ref="C98:G98"/>
    <mergeCell ref="C89:G89"/>
    <mergeCell ref="C91:G91"/>
    <mergeCell ref="C92:G92"/>
    <mergeCell ref="C94:G94"/>
    <mergeCell ref="C95:G95"/>
  </mergeCells>
  <pageMargins left="0.511811024" right="0.511811024" top="0.78740157499999996" bottom="0.41" header="0.31496062000000002" footer="0.31496062000000002"/>
  <pageSetup paperSize="9" scale="52" fitToHeight="0" orientation="portrait" r:id="rId1"/>
  <rowBreaks count="2" manualBreakCount="2">
    <brk id="77" min="1" max="8" man="1"/>
    <brk id="190" min="1" max="7" man="1"/>
  </rowBreaks>
  <ignoredErrors>
    <ignoredError sqref="H13 H17 H21 H41 H57 H70 H64 H36 H59 H25 I4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82" t="s">
        <v>100</v>
      </c>
      <c r="C3" s="383"/>
      <c r="D3" s="383"/>
      <c r="E3" s="383"/>
      <c r="F3" s="383"/>
      <c r="G3" s="383"/>
      <c r="H3" s="383"/>
      <c r="I3" s="384"/>
    </row>
    <row r="4" spans="2:9" ht="1.5" customHeight="1" x14ac:dyDescent="0.25">
      <c r="B4" s="6"/>
      <c r="C4" s="7"/>
      <c r="D4" s="2"/>
      <c r="E4" s="3"/>
      <c r="F4" s="5"/>
      <c r="G4" s="385"/>
      <c r="H4" s="385"/>
      <c r="I4" s="385"/>
    </row>
    <row r="5" spans="2:9" ht="3" customHeight="1" thickBot="1" x14ac:dyDescent="0.3">
      <c r="B5" s="16"/>
      <c r="C5" s="17"/>
      <c r="D5" s="18"/>
      <c r="E5" s="19"/>
      <c r="F5" s="20"/>
      <c r="G5" s="325"/>
      <c r="H5" s="325"/>
      <c r="I5" s="1"/>
    </row>
    <row r="6" spans="2:9" ht="61.5" customHeight="1" thickBot="1" x14ac:dyDescent="0.3">
      <c r="B6" s="327" t="s">
        <v>1</v>
      </c>
      <c r="C6" s="386" t="s">
        <v>144</v>
      </c>
      <c r="D6" s="387"/>
      <c r="E6" s="387"/>
      <c r="F6" s="387"/>
      <c r="G6" s="387"/>
      <c r="H6" s="387"/>
      <c r="I6" s="387"/>
    </row>
    <row r="7" spans="2:9" ht="16.5" thickBot="1" x14ac:dyDescent="0.3">
      <c r="B7" s="328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>G35*F35</f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>G36*F36</f>
        <v>47.5</v>
      </c>
      <c r="I36" s="151">
        <f t="shared" si="0"/>
        <v>3515</v>
      </c>
    </row>
    <row r="37" spans="2:9" ht="3" customHeight="1" thickBot="1" x14ac:dyDescent="0.3">
      <c r="B37" s="388"/>
      <c r="C37" s="389"/>
      <c r="D37" s="389"/>
      <c r="E37" s="389"/>
      <c r="F37" s="389"/>
      <c r="G37" s="389"/>
      <c r="H37" s="389"/>
      <c r="I37" s="390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78" t="s">
        <v>143</v>
      </c>
      <c r="C42" s="379"/>
      <c r="D42" s="379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80" t="s">
        <v>99</v>
      </c>
      <c r="G47" s="380"/>
      <c r="H47" s="380"/>
      <c r="I47" s="381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82" t="s">
        <v>100</v>
      </c>
      <c r="C3" s="383"/>
      <c r="D3" s="383"/>
      <c r="E3" s="383"/>
      <c r="F3" s="383"/>
      <c r="G3" s="383"/>
      <c r="H3" s="383"/>
      <c r="I3" s="384"/>
    </row>
    <row r="4" spans="2:9" ht="1.5" customHeight="1" x14ac:dyDescent="0.25">
      <c r="B4" s="6"/>
      <c r="C4" s="7"/>
      <c r="D4" s="2"/>
      <c r="E4" s="3"/>
      <c r="F4" s="5"/>
      <c r="G4" s="385"/>
      <c r="H4" s="385"/>
      <c r="I4" s="385"/>
    </row>
    <row r="5" spans="2:9" ht="3" customHeight="1" thickBot="1" x14ac:dyDescent="0.3">
      <c r="B5" s="16"/>
      <c r="C5" s="17"/>
      <c r="D5" s="18"/>
      <c r="E5" s="19"/>
      <c r="F5" s="20"/>
      <c r="G5" s="325"/>
      <c r="H5" s="325"/>
      <c r="I5" s="1"/>
    </row>
    <row r="6" spans="2:9" ht="61.5" customHeight="1" thickBot="1" x14ac:dyDescent="0.3">
      <c r="B6" s="327" t="s">
        <v>1</v>
      </c>
      <c r="C6" s="386" t="s">
        <v>154</v>
      </c>
      <c r="D6" s="387"/>
      <c r="E6" s="387"/>
      <c r="F6" s="387"/>
      <c r="G6" s="387"/>
      <c r="H6" s="387"/>
      <c r="I6" s="387"/>
    </row>
    <row r="7" spans="2:9" ht="16.5" thickBot="1" x14ac:dyDescent="0.3">
      <c r="B7" s="39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>H9*74</f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>H10*74</f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0">G12*F12</f>
        <v>525.94200000000001</v>
      </c>
      <c r="I12" s="150">
        <f t="shared" ref="I12:I27" si="1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0"/>
        <v>30</v>
      </c>
      <c r="I18" s="150">
        <f t="shared" si="1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0"/>
        <v>95.76</v>
      </c>
      <c r="I20" s="151">
        <f t="shared" si="1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1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1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1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1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1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>G26*F26</f>
        <v>36</v>
      </c>
      <c r="I26" s="150">
        <f t="shared" si="1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>G27*F27</f>
        <v>25</v>
      </c>
      <c r="I27" s="150">
        <f t="shared" si="1"/>
        <v>1850</v>
      </c>
    </row>
    <row r="28" spans="2:9" ht="3.75" customHeight="1" thickBot="1" x14ac:dyDescent="0.3">
      <c r="B28" s="392"/>
      <c r="C28" s="393"/>
      <c r="D28" s="393"/>
      <c r="E28" s="393"/>
      <c r="F28" s="393"/>
      <c r="G28" s="393"/>
      <c r="H28" s="393"/>
      <c r="I28" s="394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78" t="s">
        <v>143</v>
      </c>
      <c r="C33" s="379"/>
      <c r="D33" s="379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80" t="s">
        <v>99</v>
      </c>
      <c r="G39" s="380"/>
      <c r="H39" s="380"/>
      <c r="I39" s="381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82" t="s">
        <v>100</v>
      </c>
      <c r="C3" s="383"/>
      <c r="D3" s="383"/>
      <c r="E3" s="383"/>
      <c r="F3" s="383"/>
      <c r="G3" s="383"/>
      <c r="H3" s="383"/>
      <c r="I3" s="384"/>
    </row>
    <row r="4" spans="2:9" ht="1.5" customHeight="1" x14ac:dyDescent="0.25">
      <c r="B4" s="6"/>
      <c r="C4" s="7"/>
      <c r="D4" s="2"/>
      <c r="E4" s="3"/>
      <c r="F4" s="5"/>
      <c r="G4" s="385"/>
      <c r="H4" s="385"/>
      <c r="I4" s="385"/>
    </row>
    <row r="5" spans="2:9" ht="3" customHeight="1" thickBot="1" x14ac:dyDescent="0.3">
      <c r="B5" s="16"/>
      <c r="C5" s="17"/>
      <c r="D5" s="18"/>
      <c r="E5" s="19"/>
      <c r="F5" s="20"/>
      <c r="G5" s="325"/>
      <c r="H5" s="325"/>
      <c r="I5" s="1"/>
    </row>
    <row r="6" spans="2:9" ht="61.5" customHeight="1" thickBot="1" x14ac:dyDescent="0.3">
      <c r="B6" s="395" t="s">
        <v>1</v>
      </c>
      <c r="C6" s="386" t="s">
        <v>159</v>
      </c>
      <c r="D6" s="387"/>
      <c r="E6" s="387"/>
      <c r="F6" s="387"/>
      <c r="G6" s="387"/>
      <c r="H6" s="387"/>
      <c r="I6" s="387"/>
    </row>
    <row r="7" spans="2:9" ht="16.5" customHeight="1" thickBot="1" x14ac:dyDescent="0.3">
      <c r="B7" s="39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>H9*74</f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>H10*74</f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0">G12*F12</f>
        <v>525.94200000000001</v>
      </c>
      <c r="I12" s="150">
        <f t="shared" ref="I12:I43" si="1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0"/>
        <v>177.66</v>
      </c>
      <c r="I18" s="150">
        <f t="shared" si="1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0"/>
        <v>142.56</v>
      </c>
      <c r="I19" s="150">
        <f t="shared" si="1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0"/>
        <v>263.09999999999997</v>
      </c>
      <c r="I20" s="150">
        <f t="shared" si="1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0"/>
        <v>380.1</v>
      </c>
      <c r="I31" s="150">
        <f t="shared" si="1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0"/>
        <v>253.4</v>
      </c>
      <c r="I32" s="150">
        <f t="shared" si="1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0"/>
        <v>701.68000000000006</v>
      </c>
      <c r="I33" s="150">
        <f t="shared" si="1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0"/>
        <v>93.366</v>
      </c>
      <c r="I34" s="150">
        <f t="shared" si="1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0"/>
        <v>526.31999999999994</v>
      </c>
      <c r="I35" s="150">
        <f t="shared" si="1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0"/>
        <v>131.04</v>
      </c>
      <c r="I36" s="151">
        <f t="shared" si="1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1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1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1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1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1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>G42*F42</f>
        <v>36</v>
      </c>
      <c r="I42" s="150">
        <f t="shared" si="1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>G43*F43</f>
        <v>25</v>
      </c>
      <c r="I43" s="150">
        <f t="shared" si="1"/>
        <v>1850</v>
      </c>
    </row>
    <row r="44" spans="2:9" ht="3.75" customHeight="1" thickBot="1" x14ac:dyDescent="0.3">
      <c r="B44" s="392"/>
      <c r="C44" s="393"/>
      <c r="D44" s="393"/>
      <c r="E44" s="393"/>
      <c r="F44" s="393"/>
      <c r="G44" s="393"/>
      <c r="H44" s="393"/>
      <c r="I44" s="394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78" t="s">
        <v>143</v>
      </c>
      <c r="C49" s="379"/>
      <c r="D49" s="379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80" t="s">
        <v>99</v>
      </c>
      <c r="G55" s="380"/>
      <c r="H55" s="380"/>
      <c r="I55" s="381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82" t="s">
        <v>100</v>
      </c>
      <c r="C3" s="383"/>
      <c r="D3" s="383"/>
      <c r="E3" s="383"/>
      <c r="F3" s="383"/>
      <c r="G3" s="383"/>
      <c r="H3" s="383"/>
      <c r="I3" s="384"/>
    </row>
    <row r="4" spans="2:9" ht="1.5" customHeight="1" x14ac:dyDescent="0.25">
      <c r="B4" s="6"/>
      <c r="C4" s="7"/>
      <c r="D4" s="2"/>
      <c r="E4" s="3"/>
      <c r="F4" s="5"/>
      <c r="G4" s="385"/>
      <c r="H4" s="385"/>
      <c r="I4" s="385"/>
    </row>
    <row r="5" spans="2:9" ht="3" customHeight="1" thickBot="1" x14ac:dyDescent="0.3">
      <c r="B5" s="16"/>
      <c r="C5" s="17"/>
      <c r="D5" s="18"/>
      <c r="E5" s="19"/>
      <c r="F5" s="20"/>
      <c r="G5" s="325"/>
      <c r="H5" s="325"/>
      <c r="I5" s="1"/>
    </row>
    <row r="6" spans="2:9" ht="61.5" customHeight="1" thickBot="1" x14ac:dyDescent="0.3">
      <c r="B6" s="327" t="s">
        <v>1</v>
      </c>
      <c r="C6" s="386" t="s">
        <v>196</v>
      </c>
      <c r="D6" s="387"/>
      <c r="E6" s="387"/>
      <c r="F6" s="387"/>
      <c r="G6" s="387"/>
      <c r="H6" s="387"/>
      <c r="I6" s="387"/>
    </row>
    <row r="7" spans="2:9" ht="16.5" thickBot="1" x14ac:dyDescent="0.3">
      <c r="B7" s="328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>G34*F34</f>
        <v>31.68</v>
      </c>
      <c r="I34" s="150">
        <f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>G35*F35</f>
        <v>56.58</v>
      </c>
      <c r="I35" s="150">
        <f>H35*74</f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>G36*F36</f>
        <v>32.700000000000003</v>
      </c>
      <c r="I36" s="150">
        <f>H36*74</f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>G37*F37</f>
        <v>65.94</v>
      </c>
      <c r="I37" s="151">
        <f>H37*74</f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>G46*F46</f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>G47*F47</f>
        <v>130</v>
      </c>
      <c r="I47" s="151">
        <f t="shared" si="0"/>
        <v>9620</v>
      </c>
    </row>
    <row r="48" spans="1:9" ht="3" customHeight="1" thickBot="1" x14ac:dyDescent="0.3">
      <c r="B48" s="392"/>
      <c r="C48" s="393"/>
      <c r="D48" s="393"/>
      <c r="E48" s="393"/>
      <c r="F48" s="393"/>
      <c r="G48" s="393"/>
      <c r="H48" s="393"/>
      <c r="I48" s="394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78" t="s">
        <v>143</v>
      </c>
      <c r="C53" s="379"/>
      <c r="D53" s="379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80" t="s">
        <v>99</v>
      </c>
      <c r="G58" s="380"/>
      <c r="H58" s="380"/>
      <c r="I58" s="381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382" t="s">
        <v>100</v>
      </c>
      <c r="C3" s="383"/>
      <c r="D3" s="383"/>
      <c r="E3" s="383"/>
      <c r="F3" s="383"/>
      <c r="G3" s="383"/>
      <c r="H3" s="384"/>
    </row>
    <row r="4" spans="2:8" ht="1.5" customHeight="1" x14ac:dyDescent="0.25">
      <c r="B4" s="6"/>
      <c r="C4" s="7"/>
      <c r="D4" s="2"/>
      <c r="E4" s="3"/>
      <c r="F4" s="5"/>
      <c r="G4" s="385"/>
      <c r="H4" s="397"/>
    </row>
    <row r="5" spans="2:8" ht="3" customHeight="1" thickBot="1" x14ac:dyDescent="0.3">
      <c r="B5" s="16"/>
      <c r="C5" s="17"/>
      <c r="D5" s="18"/>
      <c r="E5" s="19"/>
      <c r="F5" s="20"/>
      <c r="G5" s="325"/>
      <c r="H5" s="326"/>
    </row>
    <row r="6" spans="2:8" ht="66.75" customHeight="1" thickBot="1" x14ac:dyDescent="0.3">
      <c r="B6" s="327" t="s">
        <v>1</v>
      </c>
      <c r="C6" s="386" t="s">
        <v>240</v>
      </c>
      <c r="D6" s="387"/>
      <c r="E6" s="387"/>
      <c r="F6" s="387"/>
      <c r="G6" s="387"/>
      <c r="H6" s="398"/>
    </row>
    <row r="7" spans="2:8" ht="16.5" thickBot="1" x14ac:dyDescent="0.3">
      <c r="B7" s="391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>G13*F13</f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0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0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0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0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0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0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0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1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1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1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1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1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1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1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1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2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2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2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2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2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2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2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2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2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2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 t="shared" ref="H56:H61" si="3"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si="3"/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3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3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3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3"/>
        <v>85</v>
      </c>
    </row>
    <row r="62" spans="2:8" ht="9" customHeight="1" thickBot="1" x14ac:dyDescent="0.3">
      <c r="B62" s="392"/>
      <c r="C62" s="393"/>
      <c r="D62" s="393"/>
      <c r="E62" s="393"/>
      <c r="F62" s="393"/>
      <c r="G62" s="393"/>
      <c r="H62" s="394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78" t="s">
        <v>269</v>
      </c>
      <c r="C67" s="379"/>
      <c r="D67" s="379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80" t="s">
        <v>99</v>
      </c>
      <c r="G72" s="380"/>
      <c r="H72" s="381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382" t="s">
        <v>100</v>
      </c>
      <c r="C3" s="383"/>
      <c r="D3" s="383"/>
      <c r="E3" s="383"/>
      <c r="F3" s="383"/>
      <c r="G3" s="383"/>
      <c r="H3" s="384"/>
    </row>
    <row r="4" spans="2:13" ht="1.5" customHeight="1" x14ac:dyDescent="0.25">
      <c r="B4" s="6"/>
      <c r="C4" s="7"/>
      <c r="D4" s="2"/>
      <c r="E4" s="3"/>
      <c r="F4" s="5"/>
      <c r="G4" s="385"/>
      <c r="H4" s="397"/>
    </row>
    <row r="5" spans="2:13" ht="3" customHeight="1" thickBot="1" x14ac:dyDescent="0.3">
      <c r="B5" s="16"/>
      <c r="C5" s="17"/>
      <c r="D5" s="18"/>
      <c r="E5" s="19"/>
      <c r="F5" s="20"/>
      <c r="G5" s="325"/>
      <c r="H5" s="326"/>
    </row>
    <row r="6" spans="2:13" ht="61.5" customHeight="1" thickBot="1" x14ac:dyDescent="0.3">
      <c r="B6" s="327" t="s">
        <v>1</v>
      </c>
      <c r="C6" s="386" t="s">
        <v>295</v>
      </c>
      <c r="D6" s="387"/>
      <c r="E6" s="387"/>
      <c r="F6" s="387"/>
      <c r="G6" s="387"/>
      <c r="H6" s="398"/>
    </row>
    <row r="7" spans="2:13" ht="16.5" thickBot="1" x14ac:dyDescent="0.3">
      <c r="B7" s="391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 t="shared" ref="H31:H36" si="2"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si="2"/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 t="shared" si="2"/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 t="shared" si="2"/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 t="shared" si="2"/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si="2"/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>G49*F49</f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>G50*F50</f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>G51*F51</f>
        <v>85</v>
      </c>
    </row>
    <row r="52" spans="2:8" ht="15.75" thickBot="1" x14ac:dyDescent="0.3">
      <c r="B52" s="392"/>
      <c r="C52" s="393"/>
      <c r="D52" s="393"/>
      <c r="E52" s="393"/>
      <c r="F52" s="393"/>
      <c r="G52" s="393"/>
      <c r="H52" s="394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78" t="s">
        <v>274</v>
      </c>
      <c r="C55" s="379"/>
      <c r="D55" s="379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80" t="s">
        <v>99</v>
      </c>
      <c r="G60" s="380"/>
      <c r="H60" s="381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PROHAB</cp:lastModifiedBy>
  <cp:lastPrinted>2019-10-18T12:30:02Z</cp:lastPrinted>
  <dcterms:created xsi:type="dcterms:W3CDTF">2012-05-22T17:56:20Z</dcterms:created>
  <dcterms:modified xsi:type="dcterms:W3CDTF">2019-10-18T12:33:02Z</dcterms:modified>
</cp:coreProperties>
</file>